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P:\Financije\FIN.IZV.2025\godišnji fin\"/>
    </mc:Choice>
  </mc:AlternateContent>
  <xr:revisionPtr revIDLastSave="0" documentId="13_ncr:1_{962A53D4-98EE-4E72-8667-CACAE29DF05D}" xr6:coauthVersionLast="47" xr6:coauthVersionMax="47" xr10:uidLastSave="{00000000-0000-0000-0000-000000000000}"/>
  <bookViews>
    <workbookView xWindow="-120" yWindow="-120" windowWidth="29040" windowHeight="15840" firstSheet="1" activeTab="5" xr2:uid="{00000000-000D-0000-FFFF-FFFF00000000}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pema izvorim" sheetId="12" r:id="rId5"/>
    <sheet name="II Poseban dio" sheetId="1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2" i="3" l="1"/>
  <c r="I55" i="3"/>
  <c r="I89" i="3"/>
  <c r="H25" i="3"/>
  <c r="G89" i="3"/>
  <c r="L76" i="3"/>
  <c r="K76" i="3"/>
  <c r="J10" i="1"/>
  <c r="I10" i="1"/>
  <c r="H10" i="1"/>
  <c r="G10" i="1"/>
  <c r="H41" i="3"/>
  <c r="J41" i="3"/>
  <c r="I41" i="3"/>
  <c r="G41" i="3"/>
  <c r="K26" i="3"/>
  <c r="L26" i="3"/>
  <c r="L92" i="3"/>
  <c r="L91" i="3"/>
  <c r="L90" i="3"/>
  <c r="L88" i="3"/>
  <c r="L87" i="3"/>
  <c r="L86" i="3"/>
  <c r="L85" i="3"/>
  <c r="L84" i="3"/>
  <c r="L83" i="3"/>
  <c r="L79" i="3"/>
  <c r="L75" i="3"/>
  <c r="L74" i="3"/>
  <c r="L73" i="3"/>
  <c r="L72" i="3"/>
  <c r="L70" i="3"/>
  <c r="L69" i="3"/>
  <c r="L68" i="3"/>
  <c r="L67" i="3"/>
  <c r="L66" i="3"/>
  <c r="L65" i="3"/>
  <c r="L64" i="3"/>
  <c r="L63" i="3"/>
  <c r="L61" i="3"/>
  <c r="L60" i="3"/>
  <c r="L59" i="3"/>
  <c r="L58" i="3"/>
  <c r="L57" i="3"/>
  <c r="L56" i="3"/>
  <c r="L54" i="3"/>
  <c r="L53" i="3"/>
  <c r="L52" i="3"/>
  <c r="L49" i="3"/>
  <c r="L48" i="3"/>
  <c r="L46" i="3"/>
  <c r="L45" i="3"/>
  <c r="L44" i="3"/>
  <c r="L43" i="3"/>
  <c r="L42" i="3"/>
  <c r="K92" i="3"/>
  <c r="K90" i="3"/>
  <c r="K88" i="3"/>
  <c r="K87" i="3"/>
  <c r="K85" i="3"/>
  <c r="K84" i="3"/>
  <c r="K83" i="3"/>
  <c r="K75" i="3"/>
  <c r="J89" i="3"/>
  <c r="H89" i="3"/>
  <c r="J82" i="3"/>
  <c r="I82" i="3"/>
  <c r="J62" i="3"/>
  <c r="I62" i="3"/>
  <c r="H62" i="3"/>
  <c r="J71" i="3"/>
  <c r="I71" i="3"/>
  <c r="H71" i="3"/>
  <c r="J55" i="3"/>
  <c r="L55" i="3" s="1"/>
  <c r="H55" i="3"/>
  <c r="J51" i="3"/>
  <c r="I51" i="3"/>
  <c r="H51" i="3"/>
  <c r="J30" i="3"/>
  <c r="I30" i="3"/>
  <c r="H30" i="3"/>
  <c r="J19" i="3"/>
  <c r="I19" i="3"/>
  <c r="I18" i="3" s="1"/>
  <c r="H19" i="3"/>
  <c r="H18" i="3" s="1"/>
  <c r="J14" i="3"/>
  <c r="I14" i="3"/>
  <c r="I12" i="3" s="1"/>
  <c r="H14" i="3"/>
  <c r="H12" i="3"/>
  <c r="J16" i="3"/>
  <c r="I16" i="3"/>
  <c r="H16" i="3"/>
  <c r="G16" i="3"/>
  <c r="G47" i="3"/>
  <c r="G27" i="3"/>
  <c r="G91" i="3"/>
  <c r="K91" i="3" s="1"/>
  <c r="I13" i="1"/>
  <c r="H13" i="1"/>
  <c r="G13" i="1"/>
  <c r="G25" i="3"/>
  <c r="G14" i="3"/>
  <c r="L15" i="3"/>
  <c r="K15" i="3"/>
  <c r="K74" i="3"/>
  <c r="K73" i="3"/>
  <c r="K65" i="3"/>
  <c r="K45" i="3"/>
  <c r="H78" i="3"/>
  <c r="H77" i="3" s="1"/>
  <c r="I78" i="3"/>
  <c r="I77" i="3" s="1"/>
  <c r="K67" i="3"/>
  <c r="H47" i="3"/>
  <c r="I47" i="3"/>
  <c r="L47" i="3" s="1"/>
  <c r="J47" i="3"/>
  <c r="J25" i="3"/>
  <c r="L25" i="3" s="1"/>
  <c r="I25" i="3"/>
  <c r="I22" i="3"/>
  <c r="I21" i="3" s="1"/>
  <c r="I27" i="3"/>
  <c r="H27" i="3"/>
  <c r="I81" i="3" l="1"/>
  <c r="L62" i="3"/>
  <c r="H81" i="3"/>
  <c r="H80" i="3" s="1"/>
  <c r="H16" i="1"/>
  <c r="K89" i="3"/>
  <c r="L89" i="3"/>
  <c r="J81" i="3"/>
  <c r="L71" i="3"/>
  <c r="K25" i="3"/>
  <c r="H50" i="3"/>
  <c r="H24" i="3"/>
  <c r="G40" i="3"/>
  <c r="G24" i="3"/>
  <c r="I24" i="3"/>
  <c r="I40" i="3"/>
  <c r="J40" i="3"/>
  <c r="H40" i="3"/>
  <c r="G18" i="8"/>
  <c r="G10" i="8"/>
  <c r="K43" i="3"/>
  <c r="H39" i="3" l="1"/>
  <c r="I50" i="3"/>
  <c r="I80" i="3"/>
  <c r="H22" i="3"/>
  <c r="H21" i="3" s="1"/>
  <c r="I29" i="3"/>
  <c r="H29" i="3"/>
  <c r="I39" i="3" l="1"/>
  <c r="L25" i="1"/>
  <c r="L24" i="1"/>
  <c r="K25" i="1"/>
  <c r="K24" i="1"/>
  <c r="H8" i="11"/>
  <c r="G8" i="11"/>
  <c r="F7" i="11"/>
  <c r="F6" i="11" s="1"/>
  <c r="E7" i="11"/>
  <c r="H7" i="11" s="1"/>
  <c r="D7" i="11"/>
  <c r="D6" i="11" s="1"/>
  <c r="C7" i="11"/>
  <c r="C6" i="11" s="1"/>
  <c r="G6" i="11" l="1"/>
  <c r="G7" i="11"/>
  <c r="E6" i="11"/>
  <c r="H6" i="11" s="1"/>
  <c r="H7" i="8"/>
  <c r="H8" i="8"/>
  <c r="H9" i="8"/>
  <c r="H10" i="8"/>
  <c r="H11" i="8"/>
  <c r="H12" i="8"/>
  <c r="H15" i="8"/>
  <c r="H16" i="8"/>
  <c r="H17" i="8"/>
  <c r="H18" i="8"/>
  <c r="H19" i="8"/>
  <c r="H20" i="8"/>
  <c r="G7" i="8"/>
  <c r="G8" i="8"/>
  <c r="G9" i="8"/>
  <c r="G11" i="8"/>
  <c r="G15" i="8"/>
  <c r="G16" i="8"/>
  <c r="G17" i="8"/>
  <c r="G19" i="8"/>
  <c r="K42" i="3"/>
  <c r="K44" i="3"/>
  <c r="K46" i="3"/>
  <c r="K49" i="3"/>
  <c r="K52" i="3"/>
  <c r="K53" i="3"/>
  <c r="K54" i="3"/>
  <c r="K56" i="3"/>
  <c r="K57" i="3"/>
  <c r="K58" i="3"/>
  <c r="K59" i="3"/>
  <c r="K60" i="3"/>
  <c r="K61" i="3"/>
  <c r="K63" i="3"/>
  <c r="K64" i="3"/>
  <c r="K66" i="3"/>
  <c r="K68" i="3"/>
  <c r="K69" i="3"/>
  <c r="K70" i="3"/>
  <c r="K72" i="3"/>
  <c r="K79" i="3"/>
  <c r="L17" i="3"/>
  <c r="L20" i="3"/>
  <c r="L23" i="3"/>
  <c r="L28" i="3"/>
  <c r="L31" i="3"/>
  <c r="L32" i="3"/>
  <c r="K17" i="3"/>
  <c r="K20" i="3"/>
  <c r="K23" i="3"/>
  <c r="K28" i="3"/>
  <c r="K31" i="3"/>
  <c r="K32" i="3"/>
  <c r="L11" i="1"/>
  <c r="L14" i="1"/>
  <c r="L15" i="1"/>
  <c r="K11" i="1"/>
  <c r="K14" i="1"/>
  <c r="K15" i="1"/>
  <c r="E14" i="8" l="1"/>
  <c r="D14" i="8"/>
  <c r="E6" i="8"/>
  <c r="D6" i="8"/>
  <c r="F14" i="8"/>
  <c r="C14" i="8"/>
  <c r="C6" i="8"/>
  <c r="F6" i="8"/>
  <c r="G14" i="8" l="1"/>
  <c r="G6" i="8"/>
  <c r="H14" i="8"/>
  <c r="H6" i="8"/>
  <c r="I38" i="3"/>
  <c r="H38" i="3"/>
  <c r="G82" i="3"/>
  <c r="G81" i="3" s="1"/>
  <c r="J78" i="3"/>
  <c r="G78" i="3"/>
  <c r="G77" i="3" s="1"/>
  <c r="G71" i="3"/>
  <c r="G62" i="3"/>
  <c r="G55" i="3"/>
  <c r="G51" i="3"/>
  <c r="I11" i="3"/>
  <c r="I10" i="3" s="1"/>
  <c r="H11" i="3"/>
  <c r="H10" i="3" s="1"/>
  <c r="G30" i="3"/>
  <c r="G29" i="3" s="1"/>
  <c r="J27" i="3"/>
  <c r="J24" i="3" s="1"/>
  <c r="J22" i="3"/>
  <c r="G22" i="3"/>
  <c r="G21" i="3" s="1"/>
  <c r="G19" i="3"/>
  <c r="G18" i="3" s="1"/>
  <c r="J12" i="3"/>
  <c r="G12" i="3"/>
  <c r="J13" i="1"/>
  <c r="G11" i="3" l="1"/>
  <c r="G10" i="3" s="1"/>
  <c r="I16" i="1"/>
  <c r="L13" i="1"/>
  <c r="L10" i="1"/>
  <c r="K13" i="1"/>
  <c r="K10" i="1"/>
  <c r="G16" i="1"/>
  <c r="G80" i="3"/>
  <c r="G50" i="3"/>
  <c r="J50" i="3"/>
  <c r="K47" i="3"/>
  <c r="K78" i="3"/>
  <c r="L78" i="3"/>
  <c r="L14" i="3"/>
  <c r="K14" i="3"/>
  <c r="K41" i="3"/>
  <c r="L41" i="3"/>
  <c r="K51" i="3"/>
  <c r="L51" i="3"/>
  <c r="J77" i="3"/>
  <c r="J18" i="3"/>
  <c r="K19" i="3"/>
  <c r="L19" i="3"/>
  <c r="K55" i="3"/>
  <c r="L82" i="3"/>
  <c r="K82" i="3"/>
  <c r="J21" i="3"/>
  <c r="L22" i="3"/>
  <c r="K22" i="3"/>
  <c r="L27" i="3"/>
  <c r="K27" i="3"/>
  <c r="K71" i="3"/>
  <c r="J29" i="3"/>
  <c r="L30" i="3"/>
  <c r="K30" i="3"/>
  <c r="K62" i="3"/>
  <c r="J16" i="1"/>
  <c r="L16" i="1" l="1"/>
  <c r="K16" i="1"/>
  <c r="G39" i="3"/>
  <c r="G38" i="3" s="1"/>
  <c r="K50" i="3"/>
  <c r="L50" i="3"/>
  <c r="L77" i="3"/>
  <c r="K77" i="3"/>
  <c r="K18" i="3"/>
  <c r="L18" i="3"/>
  <c r="L81" i="3"/>
  <c r="K81" i="3"/>
  <c r="J80" i="3"/>
  <c r="J11" i="3"/>
  <c r="K24" i="3"/>
  <c r="L24" i="3"/>
  <c r="L29" i="3"/>
  <c r="K29" i="3"/>
  <c r="K40" i="3"/>
  <c r="L40" i="3"/>
  <c r="J39" i="3"/>
  <c r="L12" i="3"/>
  <c r="K12" i="3"/>
  <c r="L21" i="3"/>
  <c r="K21" i="3"/>
  <c r="K39" i="3" l="1"/>
  <c r="L39" i="3"/>
  <c r="J38" i="3"/>
  <c r="J10" i="3"/>
  <c r="K11" i="3"/>
  <c r="L11" i="3"/>
  <c r="L80" i="3"/>
  <c r="K80" i="3"/>
  <c r="L10" i="3" l="1"/>
  <c r="K10" i="3"/>
  <c r="K38" i="3"/>
  <c r="L38" i="3"/>
</calcChain>
</file>

<file path=xl/sharedStrings.xml><?xml version="1.0" encoding="utf-8"?>
<sst xmlns="http://schemas.openxmlformats.org/spreadsheetml/2006/main" count="1337" uniqueCount="263">
  <si>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</si>
  <si>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</si>
  <si>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</si>
  <si>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</si>
  <si>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</si>
  <si>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</si>
  <si>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</si>
  <si>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UKUPNI RASHODI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</si>
  <si>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</si>
  <si>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</si>
  <si>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</si>
  <si>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</si>
  <si>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</si>
  <si>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</si>
  <si>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</si>
  <si>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UKUPNI PRIHODI</t>
  </si>
  <si>
    <t>Pomoći iz inozemstva i od subjekata unutar općeg proračuna</t>
  </si>
  <si>
    <t>Plaće (Bruto)</t>
  </si>
  <si>
    <t>Plaće za redovan rad</t>
  </si>
  <si>
    <t>Naknade troškova zaposlenima</t>
  </si>
  <si>
    <t>Službena putovanja</t>
  </si>
  <si>
    <t>UKUPNO RASHODI</t>
  </si>
  <si>
    <t xml:space="preserve">UKUPNO PRIHODI </t>
  </si>
  <si>
    <t>IZVJEŠTAJ O PRIHODIMA I RASHODIMA PREMA IZVORIMA FINANCIRANJA</t>
  </si>
  <si>
    <t>IZVJEŠTAJ O RASHODIMA PREMA FUNKCIJSKOJ KLASIFIKACIJI</t>
  </si>
  <si>
    <t>INDEKS**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</si>
  <si>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</si>
  <si>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</si>
  <si>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</si>
  <si>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</si>
  <si>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</si>
  <si>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7 PRIHODI OD PRODAJE NEFINANCIJSKE IMOVINE</t>
  </si>
  <si>
    <t>RAZLIKA PRIMITAKA I IZDATAKA</t>
  </si>
  <si>
    <t>SAŽETAK  RAČUNA PRIHODA I RASHODA I  RAČUNA FINANCIRANJA</t>
  </si>
  <si>
    <t>SAŽETAK  RAČUNA PRIHODA I RASHODA</t>
  </si>
  <si>
    <t>RAZLIKA - VIŠAK MANJAK</t>
  </si>
  <si>
    <t>SAŽETAK RAČUNA FINANCIRANJA</t>
  </si>
  <si>
    <t>PRENESENI VIŠAK/MANJAK IZ PRETHODNE GODINE</t>
  </si>
  <si>
    <t>PRIJENOS  VIŠKA/MANJKA U SLJEDEĆE RAZDOBLJE</t>
  </si>
  <si>
    <t xml:space="preserve"> RAČUN PRIHODA I RASHODA </t>
  </si>
  <si>
    <t>Pomoći prorač.korisnic. iz pror.koji im nije nadležan</t>
  </si>
  <si>
    <t>Tekuće pomoći pror.korisnicima iz pror.koji im nije n</t>
  </si>
  <si>
    <t>Prihodi od imovine</t>
  </si>
  <si>
    <t>Kamate na depozite po viđenju</t>
  </si>
  <si>
    <t>Prihodi po posebnim propisima i anaknada</t>
  </si>
  <si>
    <t>Ostali nespomenuti prihodi</t>
  </si>
  <si>
    <t>Donacije</t>
  </si>
  <si>
    <t>Tekuće donacije</t>
  </si>
  <si>
    <t>Prihodi iz nadležnog proračuna</t>
  </si>
  <si>
    <t>Prihodi iz nadležnog proračuna za fin.rashoda pos.</t>
  </si>
  <si>
    <t>Prihodi iz nad.pror.za fin.rashoda za nefin.imovinu</t>
  </si>
  <si>
    <t>Plaće za prekovremeni rad</t>
  </si>
  <si>
    <t>Ostali rashodi za zaposlene</t>
  </si>
  <si>
    <t>Doprinosi na plaće</t>
  </si>
  <si>
    <t>Doprinosi za obavezno zdravstveno osiguranje</t>
  </si>
  <si>
    <t>Naknada za prijevoz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</si>
  <si>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</si>
  <si>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</si>
  <si>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</si>
  <si>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</si>
  <si>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</si>
  <si>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održavanje</t>
  </si>
  <si>
    <t>Sitan inventar</t>
  </si>
  <si>
    <t>Službena radna odjeća i obuća</t>
  </si>
  <si>
    <t>Rashodi za usluge</t>
  </si>
  <si>
    <t>Usluge telefona, pošte i prijevoza</t>
  </si>
  <si>
    <t>Usluge tekućeg i investicionog održavanja</t>
  </si>
  <si>
    <t>Komunalne usluge</t>
  </si>
  <si>
    <t>Zdravstvene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</si>
  <si>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</si>
  <si>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</si>
  <si>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</si>
  <si>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</si>
  <si>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</si>
  <si>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Pristojbe i naknade</t>
  </si>
  <si>
    <t>Financijski rashodi</t>
  </si>
  <si>
    <t>Ostali financijski rashodi</t>
  </si>
  <si>
    <t>Bankarske usluge i usluge platnog prometa</t>
  </si>
  <si>
    <t>Rashodi za nabavu proizvedene dugotrajne imovine</t>
  </si>
  <si>
    <t>Postrojenje i oprema</t>
  </si>
  <si>
    <t>Uredska oprema i namještaj</t>
  </si>
  <si>
    <t>Oprema za održavanje i zaštitu</t>
  </si>
  <si>
    <t>Uređaji,strojevi i oprema za ostale namjene</t>
  </si>
  <si>
    <t>111 Opći prihodi i primici</t>
  </si>
  <si>
    <t>311 Vlastiti prihodi</t>
  </si>
  <si>
    <t>531 Proračuni drugi nivoi</t>
  </si>
  <si>
    <t>611 Donacije</t>
  </si>
  <si>
    <t>821 Preneseni viškovi iz ranijih godina</t>
  </si>
  <si>
    <t>Komunikaciska oprema</t>
  </si>
  <si>
    <t>Ulaganje u računalne programe</t>
  </si>
  <si>
    <t>Nematerijalna proizvedena imovina</t>
  </si>
  <si>
    <t>Plaće u naravi</t>
  </si>
  <si>
    <t>Prihodi od prodaje proizvoda I robe te pruženih usluga I prihodi od donacija</t>
  </si>
  <si>
    <t xml:space="preserve">Prihodi od prodaje proizvoda i robe te pruženih usluga </t>
  </si>
  <si>
    <t>Prihodi od pruženih usluga</t>
  </si>
  <si>
    <t>Doprinsi za mirovinsko osiguranje bennificirani staž</t>
  </si>
  <si>
    <t>Plaće za posebne uvjete rada</t>
  </si>
  <si>
    <t>Usluge promidžbe I infomiranja</t>
  </si>
  <si>
    <t>Reprezentacija</t>
  </si>
  <si>
    <t>Članarine   I norme</t>
  </si>
  <si>
    <t>Tekuće pomoći temeljem prijenosa EU sredstava</t>
  </si>
  <si>
    <t>541 Pomoći tijela I fondova EU</t>
  </si>
  <si>
    <t>03 Javni red I sigurnost</t>
  </si>
  <si>
    <t>0320 Usluge protupožarne zaštite</t>
  </si>
  <si>
    <t>Prihodi po posebnim propisima i naknada</t>
  </si>
  <si>
    <t>Instrumenti, uređaji i strojevi</t>
  </si>
  <si>
    <t>Prijevozna sredstva</t>
  </si>
  <si>
    <t>Prijevozna sredstva u cestovnom prometu</t>
  </si>
  <si>
    <t xml:space="preserve">IZVRŠENJE 
1.-12.2024. </t>
  </si>
  <si>
    <t xml:space="preserve">OSTVARENJE/IZVRŠENJE 
1.-12.2024. </t>
  </si>
  <si>
    <t>Medicinska i laboratorijska oprema</t>
  </si>
  <si>
    <t>Pomoći temeljem  prijenosa EU sredstava</t>
  </si>
  <si>
    <t>IZVORNI PLAN  2025.*</t>
  </si>
  <si>
    <t>TEKUĆI PLAN 2025.*</t>
  </si>
  <si>
    <t xml:space="preserve">IZVRŠENJE 
1.-12.2025. </t>
  </si>
  <si>
    <t xml:space="preserve">OSTVARENJE/IZVRŠENJE 
1.-12.2025. </t>
  </si>
  <si>
    <t>IZVORNI PLAN 2025.*</t>
  </si>
  <si>
    <t xml:space="preserve">OSTVARENJE/IZVRŠENJE 
1.-2.2024. </t>
  </si>
  <si>
    <t xml:space="preserve"> RAČUN FINANCIRANJA</t>
  </si>
  <si>
    <t xml:space="preserve">IZVJEŠTAJ RAČUNA FINANCIRANJA PREMA EKONOMSKOJ KLASIFIKACIJI </t>
  </si>
  <si>
    <t xml:space="preserve">OSTVARENJE/IZVRŠENJE 
2024. </t>
  </si>
  <si>
    <t>IZVORNI PLAN 2025.</t>
  </si>
  <si>
    <t>TEKUĆI PLAN 2025.</t>
  </si>
  <si>
    <t xml:space="preserve">2025.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</si>
  <si>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</si>
  <si>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</si>
  <si>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</si>
  <si>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</si>
  <si>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….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</si>
  <si>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</si>
  <si>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</si>
  <si>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</si>
  <si>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</si>
  <si>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Pozicija za G.K.</t>
  </si>
  <si>
    <t>Pozicija</t>
  </si>
  <si>
    <t>Izvori financ.</t>
  </si>
  <si>
    <t>Razdjel</t>
  </si>
  <si>
    <t>Glava</t>
  </si>
  <si>
    <t>Program</t>
  </si>
  <si>
    <t>Funkcija</t>
  </si>
  <si>
    <t>Korisnik</t>
  </si>
  <si>
    <t>Aktivnost / projekt</t>
  </si>
  <si>
    <t>Konto</t>
  </si>
  <si>
    <t>Naziv</t>
  </si>
  <si>
    <t>Izvorni plan
2025</t>
  </si>
  <si>
    <t>Plan
2025</t>
  </si>
  <si>
    <t>Preraspodjela
2025</t>
  </si>
  <si>
    <t>Plan+preraspodjela</t>
  </si>
  <si>
    <t>Izvršenje od
01.01.2025 do 31.12.2025</t>
  </si>
  <si>
    <t>Razlika izvršenja</t>
  </si>
  <si>
    <t>Izvršenje od
01.01.2025 do 31.12.2025
 / plan 2025</t>
  </si>
  <si>
    <t>15=(13+14)</t>
  </si>
  <si>
    <t>18=(16/15)*100</t>
  </si>
  <si>
    <t>007</t>
  </si>
  <si>
    <t>05</t>
  </si>
  <si>
    <t>P1039</t>
  </si>
  <si>
    <t xml:space="preserve">0320      </t>
  </si>
  <si>
    <t>34459</t>
  </si>
  <si>
    <t xml:space="preserve">          </t>
  </si>
  <si>
    <t>Proračunski korisnik 34459: JAVNA VATROGASNA POSTROJBA ROVINJ-ROVIGNO</t>
  </si>
  <si>
    <t xml:space="preserve">7-256      </t>
  </si>
  <si>
    <t xml:space="preserve">111                                                                   </t>
  </si>
  <si>
    <t xml:space="preserve">A103902   </t>
  </si>
  <si>
    <t>Aktivnost: DECENTRALIZIRANE FUNKCIJE PROTUPOŽARNE ZAŠTITE - OPĆINE</t>
  </si>
  <si>
    <t xml:space="preserve">3         </t>
  </si>
  <si>
    <t xml:space="preserve">31        </t>
  </si>
  <si>
    <t xml:space="preserve">311       </t>
  </si>
  <si>
    <t xml:space="preserve">3111      </t>
  </si>
  <si>
    <t xml:space="preserve">3112      </t>
  </si>
  <si>
    <t xml:space="preserve">313       </t>
  </si>
  <si>
    <t xml:space="preserve">3131      </t>
  </si>
  <si>
    <t>Doprinosi za mirovinsko osiguranje za staž s povećanim trajanjem</t>
  </si>
  <si>
    <t xml:space="preserve">3132      </t>
  </si>
  <si>
    <t>Doprinosi za obvezno zdravstveno osiguranje</t>
  </si>
  <si>
    <t xml:space="preserve">32        </t>
  </si>
  <si>
    <t xml:space="preserve">322       </t>
  </si>
  <si>
    <t xml:space="preserve">3221      </t>
  </si>
  <si>
    <t xml:space="preserve">3224      </t>
  </si>
  <si>
    <t>Materijal i dijelovi za tekuće i investicijsko održavanje</t>
  </si>
  <si>
    <t xml:space="preserve">323       </t>
  </si>
  <si>
    <t xml:space="preserve">3231      </t>
  </si>
  <si>
    <t>Usluge telefona, interneta, pošte i prijevoza</t>
  </si>
  <si>
    <t xml:space="preserve">7-257      </t>
  </si>
  <si>
    <t xml:space="preserve">A103903   </t>
  </si>
  <si>
    <t>Aktivnost: DECENTRALIZIRANE FUNKCIJE PROTUPOŽARNE ZAŠTITE - GRAD</t>
  </si>
  <si>
    <t xml:space="preserve">312       </t>
  </si>
  <si>
    <t xml:space="preserve">3121      </t>
  </si>
  <si>
    <t xml:space="preserve">321       </t>
  </si>
  <si>
    <t xml:space="preserve">3212      </t>
  </si>
  <si>
    <t>Naknade za prijevoz, za rad na terenu i odvojeni život</t>
  </si>
  <si>
    <t xml:space="preserve">3222      </t>
  </si>
  <si>
    <t xml:space="preserve">3225      </t>
  </si>
  <si>
    <t>Sitni inventar i autogume</t>
  </si>
  <si>
    <t xml:space="preserve">3227      </t>
  </si>
  <si>
    <t>Službena, radna i zaštitna odjeća i obuća</t>
  </si>
  <si>
    <t xml:space="preserve">3232      </t>
  </si>
  <si>
    <t>Usluge tekućeg i investicijskog održavanja</t>
  </si>
  <si>
    <t xml:space="preserve">3233      </t>
  </si>
  <si>
    <t>Usluge promidžbe i informiranja</t>
  </si>
  <si>
    <t xml:space="preserve">3234      </t>
  </si>
  <si>
    <t xml:space="preserve">3236      </t>
  </si>
  <si>
    <t>Zdravstvene i veterinarske usluge</t>
  </si>
  <si>
    <t xml:space="preserve">3238      </t>
  </si>
  <si>
    <t xml:space="preserve">329       </t>
  </si>
  <si>
    <t xml:space="preserve">3292      </t>
  </si>
  <si>
    <t xml:space="preserve">34        </t>
  </si>
  <si>
    <t xml:space="preserve">343       </t>
  </si>
  <si>
    <t xml:space="preserve">3431      </t>
  </si>
  <si>
    <t xml:space="preserve">7-258      </t>
  </si>
  <si>
    <t xml:space="preserve">111,311,531,821                                                       </t>
  </si>
  <si>
    <t xml:space="preserve">A103904   </t>
  </si>
  <si>
    <t>Aktivnost: DODATNI STANDARDI PROTUPOŽARNE ZAŠTITE - POSTROJBA</t>
  </si>
  <si>
    <t xml:space="preserve">111,531                                                               </t>
  </si>
  <si>
    <t xml:space="preserve">3113      </t>
  </si>
  <si>
    <t xml:space="preserve">3114      </t>
  </si>
  <si>
    <t xml:space="preserve">3211      </t>
  </si>
  <si>
    <t xml:space="preserve">3213      </t>
  </si>
  <si>
    <t xml:space="preserve">111,311,531                                                           </t>
  </si>
  <si>
    <t xml:space="preserve">3223      </t>
  </si>
  <si>
    <t xml:space="preserve">3237      </t>
  </si>
  <si>
    <t xml:space="preserve">3239      </t>
  </si>
  <si>
    <t xml:space="preserve">3293      </t>
  </si>
  <si>
    <t xml:space="preserve">3294      </t>
  </si>
  <si>
    <t>Članarine i norme</t>
  </si>
  <si>
    <t xml:space="preserve">3295      </t>
  </si>
  <si>
    <t xml:space="preserve">3299      </t>
  </si>
  <si>
    <t xml:space="preserve">7-259      </t>
  </si>
  <si>
    <t xml:space="preserve">111,311,531,611                                                       </t>
  </si>
  <si>
    <t xml:space="preserve">A103905   </t>
  </si>
  <si>
    <t>Aktivnost: SEZONSKI VATROGASCI</t>
  </si>
  <si>
    <t xml:space="preserve">611                                                                   </t>
  </si>
  <si>
    <t xml:space="preserve">7-261      </t>
  </si>
  <si>
    <t xml:space="preserve">111,311,531,611,821                                                   </t>
  </si>
  <si>
    <t xml:space="preserve">K103901   </t>
  </si>
  <si>
    <t>Kapitalni projekt: OPREMANJE POSTROJBE</t>
  </si>
  <si>
    <t xml:space="preserve">4         </t>
  </si>
  <si>
    <t xml:space="preserve">42        </t>
  </si>
  <si>
    <t xml:space="preserve">422       </t>
  </si>
  <si>
    <t>Postrojenja i oprema</t>
  </si>
  <si>
    <t xml:space="preserve">311,821                                                               </t>
  </si>
  <si>
    <t xml:space="preserve">4221      </t>
  </si>
  <si>
    <t xml:space="preserve">4222      </t>
  </si>
  <si>
    <t>Komunikacijska oprema</t>
  </si>
  <si>
    <t xml:space="preserve">4223      </t>
  </si>
  <si>
    <t xml:space="preserve">4225      </t>
  </si>
  <si>
    <t>Instrumenti i uređaji</t>
  </si>
  <si>
    <t xml:space="preserve">311                                                                   </t>
  </si>
  <si>
    <t xml:space="preserve">4227      </t>
  </si>
  <si>
    <t>Uređaji, strojevi i oprema za ostale namjene</t>
  </si>
  <si>
    <t xml:space="preserve">111,531,611                                                           </t>
  </si>
  <si>
    <t xml:space="preserve">423       </t>
  </si>
  <si>
    <t xml:space="preserve">4231      </t>
  </si>
  <si>
    <t xml:space="preserve">7-262      </t>
  </si>
  <si>
    <t xml:space="preserve">K103902   </t>
  </si>
  <si>
    <t>Kapitalni projekt: SUFINANCIRANI TROŠKOVI ODRŽAVANJA I NABAVE OPREME</t>
  </si>
  <si>
    <t xml:space="preserve">  Rekapitulacija PO FUNKCIJSKOJ KLASIFIKACIJI</t>
  </si>
  <si>
    <t xml:space="preserve">03        </t>
  </si>
  <si>
    <t>Javni red i sigurnost</t>
  </si>
  <si>
    <t xml:space="preserve">    0320      </t>
  </si>
  <si>
    <t>Usluge protupožarne zaštite</t>
  </si>
  <si>
    <t xml:space="preserve">  Ukupno :</t>
  </si>
  <si>
    <t xml:space="preserve">   </t>
  </si>
  <si>
    <t xml:space="preserve">IZVJEŠTAJ O IZVRŠENJU FINANCIJSKOG PLANA PRORAČUNSKOG KORISNIKA JEDINICE LOKALNE I PODRUČNE (REGIONALNE) SAMOUPRAVE:  "JAVNA VATROGASNA POSTROJBA ROVINJ-ROVIGNO" ZA RAZDOBLJE OD 01.01.2025.-31.12.2025.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</si>
</sst>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#,##0.00%"/>
  </numFmts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96"/>
      <name val="Calibri"/>
      <family val="2"/>
      <charset val="238"/>
      <scheme val="minor"/>
    </font>
    <font>
      <sz val="9"/>
      <color rgb="FF000096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rgb="FFFFD5EA"/>
        <bgColor indexed="64"/>
      </patternFill>
    </fill>
    <fill>
      <patternFill patternType="solid">
        <fgColor rgb="FFE9E9E9"/>
        <bgColor indexed="64"/>
      </patternFill>
    </fill>
    <fill>
      <patternFill patternType="solid">
        <fgColor rgb="FFC8E2F2"/>
        <bgColor indexed="64"/>
      </patternFill>
    </fill>
    <fill>
      <patternFill patternType="solid">
        <fgColor rgb="FFEDF5F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5" fillId="0" borderId="0" xfId="0" applyFont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16" fillId="2" borderId="3" xfId="0" quotePrefix="1" applyFont="1" applyFill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0" fontId="12" fillId="0" borderId="0" xfId="0" applyFont="1" applyAlignment="1">
      <alignment wrapText="1"/>
    </xf>
    <xf numFmtId="0" fontId="0" fillId="3" borderId="0" xfId="0" applyFill="1"/>
    <xf numFmtId="0" fontId="6" fillId="3" borderId="3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164" fontId="1" fillId="0" borderId="5" xfId="0" applyNumberFormat="1" applyFont="1" applyBorder="1" applyAlignment="1">
      <alignment horizontal="center" vertical="center"/>
    </xf>
    <xf numFmtId="164" fontId="6" fillId="0" borderId="3" xfId="0" quotePrefix="1" applyNumberFormat="1" applyFont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left" vertical="top" wrapText="1"/>
    </xf>
    <xf numFmtId="164" fontId="0" fillId="0" borderId="0" xfId="0" applyNumberFormat="1"/>
    <xf numFmtId="164" fontId="3" fillId="0" borderId="0" xfId="0" applyNumberFormat="1" applyFont="1" applyAlignment="1">
      <alignment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164" fontId="3" fillId="0" borderId="0" xfId="0" applyNumberFormat="1" applyFont="1"/>
    <xf numFmtId="164" fontId="6" fillId="2" borderId="3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1" fillId="0" borderId="3" xfId="0" applyNumberFormat="1" applyFont="1" applyBorder="1"/>
    <xf numFmtId="164" fontId="0" fillId="0" borderId="3" xfId="0" applyNumberFormat="1" applyBorder="1"/>
    <xf numFmtId="0" fontId="9" fillId="4" borderId="3" xfId="0" quotePrefix="1" applyFont="1" applyFill="1" applyBorder="1" applyAlignment="1">
      <alignment horizontal="left" vertical="center"/>
    </xf>
    <xf numFmtId="0" fontId="10" fillId="4" borderId="3" xfId="0" quotePrefix="1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164" fontId="6" fillId="4" borderId="3" xfId="0" applyNumberFormat="1" applyFont="1" applyFill="1" applyBorder="1" applyAlignment="1">
      <alignment horizontal="right"/>
    </xf>
    <xf numFmtId="164" fontId="3" fillId="4" borderId="3" xfId="0" applyNumberFormat="1" applyFont="1" applyFill="1" applyBorder="1" applyAlignment="1">
      <alignment horizontal="right"/>
    </xf>
    <xf numFmtId="164" fontId="1" fillId="4" borderId="3" xfId="0" applyNumberFormat="1" applyFont="1" applyFill="1" applyBorder="1"/>
    <xf numFmtId="0" fontId="11" fillId="5" borderId="3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4" borderId="3" xfId="0" quotePrefix="1" applyFont="1" applyFill="1" applyBorder="1" applyAlignment="1">
      <alignment horizontal="left" vertical="center"/>
    </xf>
    <xf numFmtId="0" fontId="16" fillId="4" borderId="3" xfId="0" quotePrefix="1" applyFont="1" applyFill="1" applyBorder="1" applyAlignment="1">
      <alignment horizontal="left" vertical="center"/>
    </xf>
    <xf numFmtId="164" fontId="11" fillId="4" borderId="3" xfId="0" applyNumberFormat="1" applyFont="1" applyFill="1" applyBorder="1" applyAlignment="1">
      <alignment horizontal="right"/>
    </xf>
    <xf numFmtId="164" fontId="19" fillId="4" borderId="3" xfId="0" applyNumberFormat="1" applyFont="1" applyFill="1" applyBorder="1"/>
    <xf numFmtId="164" fontId="6" fillId="5" borderId="3" xfId="0" applyNumberFormat="1" applyFont="1" applyFill="1" applyBorder="1" applyAlignment="1">
      <alignment horizontal="right"/>
    </xf>
    <xf numFmtId="164" fontId="1" fillId="5" borderId="3" xfId="0" applyNumberFormat="1" applyFont="1" applyFill="1" applyBorder="1"/>
    <xf numFmtId="0" fontId="9" fillId="4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vertical="center" wrapText="1"/>
    </xf>
    <xf numFmtId="164" fontId="6" fillId="6" borderId="3" xfId="0" applyNumberFormat="1" applyFont="1" applyFill="1" applyBorder="1" applyAlignment="1">
      <alignment horizontal="right"/>
    </xf>
    <xf numFmtId="164" fontId="1" fillId="6" borderId="3" xfId="0" applyNumberFormat="1" applyFont="1" applyFill="1" applyBorder="1"/>
    <xf numFmtId="164" fontId="13" fillId="0" borderId="5" xfId="0" applyNumberFormat="1" applyFont="1" applyBorder="1" applyAlignment="1">
      <alignment horizontal="right" vertical="center"/>
    </xf>
    <xf numFmtId="164" fontId="0" fillId="6" borderId="3" xfId="0" applyNumberFormat="1" applyFill="1" applyBorder="1"/>
    <xf numFmtId="164" fontId="0" fillId="5" borderId="3" xfId="0" applyNumberFormat="1" applyFill="1" applyBorder="1"/>
    <xf numFmtId="164" fontId="0" fillId="4" borderId="3" xfId="0" applyNumberFormat="1" applyFill="1" applyBorder="1"/>
    <xf numFmtId="164" fontId="0" fillId="2" borderId="3" xfId="0" applyNumberFormat="1" applyFill="1" applyBorder="1"/>
    <xf numFmtId="0" fontId="11" fillId="7" borderId="3" xfId="0" applyFont="1" applyFill="1" applyBorder="1" applyAlignment="1">
      <alignment horizontal="left" vertical="center" wrapText="1"/>
    </xf>
    <xf numFmtId="164" fontId="6" fillId="7" borderId="3" xfId="0" applyNumberFormat="1" applyFont="1" applyFill="1" applyBorder="1" applyAlignment="1">
      <alignment horizontal="right"/>
    </xf>
    <xf numFmtId="164" fontId="1" fillId="7" borderId="3" xfId="0" applyNumberFormat="1" applyFont="1" applyFill="1" applyBorder="1"/>
    <xf numFmtId="164" fontId="0" fillId="7" borderId="3" xfId="0" applyNumberFormat="1" applyFill="1" applyBorder="1"/>
    <xf numFmtId="0" fontId="0" fillId="0" borderId="3" xfId="0" applyBorder="1"/>
    <xf numFmtId="0" fontId="0" fillId="2" borderId="3" xfId="0" applyFill="1" applyBorder="1"/>
    <xf numFmtId="164" fontId="1" fillId="2" borderId="3" xfId="0" applyNumberFormat="1" applyFont="1" applyFill="1" applyBorder="1"/>
    <xf numFmtId="0" fontId="0" fillId="2" borderId="3" xfId="0" applyFill="1" applyBorder="1" applyAlignment="1">
      <alignment horizontal="left"/>
    </xf>
    <xf numFmtId="0" fontId="14" fillId="0" borderId="3" xfId="0" quotePrefix="1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wrapText="1"/>
    </xf>
    <xf numFmtId="0" fontId="16" fillId="2" borderId="3" xfId="0" quotePrefix="1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8" borderId="4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11" fillId="10" borderId="8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left" vertical="center" wrapText="1"/>
    </xf>
    <xf numFmtId="0" fontId="11" fillId="10" borderId="7" xfId="0" applyFont="1" applyFill="1" applyBorder="1" applyAlignment="1">
      <alignment horizontal="center" vertical="center" wrapText="1"/>
    </xf>
    <xf numFmtId="3" fontId="22" fillId="10" borderId="7" xfId="0" applyNumberFormat="1" applyFont="1" applyFill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7" xfId="0" applyFont="1" applyBorder="1"/>
    <xf numFmtId="0" fontId="9" fillId="10" borderId="7" xfId="0" applyFont="1" applyFill="1" applyBorder="1" applyAlignment="1">
      <alignment horizontal="left" vertical="center" wrapText="1"/>
    </xf>
    <xf numFmtId="0" fontId="9" fillId="10" borderId="8" xfId="0" applyFont="1" applyFill="1" applyBorder="1" applyAlignment="1">
      <alignment horizontal="left" vertical="center"/>
    </xf>
    <xf numFmtId="0" fontId="9" fillId="10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/>
    </xf>
    <xf numFmtId="0" fontId="10" fillId="10" borderId="7" xfId="0" applyFont="1" applyFill="1" applyBorder="1" applyAlignment="1">
      <alignment horizontal="left" vertical="center" wrapText="1"/>
    </xf>
    <xf numFmtId="0" fontId="11" fillId="10" borderId="8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horizontal="left" vertical="center"/>
    </xf>
    <xf numFmtId="0" fontId="11" fillId="10" borderId="7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horizontal="left" vertical="center" wrapText="1"/>
    </xf>
    <xf numFmtId="0" fontId="9" fillId="10" borderId="7" xfId="0" applyFont="1" applyFill="1" applyBorder="1" applyAlignment="1">
      <alignment vertical="center" wrapText="1"/>
    </xf>
    <xf numFmtId="3" fontId="22" fillId="10" borderId="7" xfId="0" applyNumberFormat="1" applyFont="1" applyFill="1" applyBorder="1" applyAlignment="1">
      <alignment horizontal="center" wrapText="1"/>
    </xf>
    <xf numFmtId="3" fontId="22" fillId="10" borderId="7" xfId="0" applyNumberFormat="1" applyFont="1" applyFill="1" applyBorder="1" applyAlignment="1">
      <alignment horizontal="right"/>
    </xf>
    <xf numFmtId="0" fontId="15" fillId="11" borderId="12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49" fontId="0" fillId="12" borderId="0" xfId="0" applyNumberFormat="1" applyFill="1" applyAlignment="1">
      <alignment vertical="center"/>
    </xf>
    <xf numFmtId="49" fontId="25" fillId="12" borderId="0" xfId="0" applyNumberFormat="1" applyFont="1" applyFill="1" applyAlignment="1">
      <alignment vertical="center"/>
    </xf>
    <xf numFmtId="49" fontId="1" fillId="12" borderId="0" xfId="0" applyNumberFormat="1" applyFont="1" applyFill="1" applyAlignment="1">
      <alignment vertical="center"/>
    </xf>
    <xf numFmtId="4" fontId="1" fillId="12" borderId="0" xfId="0" applyNumberFormat="1" applyFont="1" applyFill="1" applyAlignment="1">
      <alignment vertical="center"/>
    </xf>
    <xf numFmtId="165" fontId="1" fillId="12" borderId="0" xfId="0" applyNumberFormat="1" applyFont="1" applyFill="1" applyAlignment="1">
      <alignment vertical="center"/>
    </xf>
    <xf numFmtId="49" fontId="0" fillId="13" borderId="0" xfId="0" applyNumberFormat="1" applyFill="1" applyAlignment="1">
      <alignment vertical="center"/>
    </xf>
    <xf numFmtId="49" fontId="25" fillId="13" borderId="0" xfId="0" applyNumberFormat="1" applyFont="1" applyFill="1" applyAlignment="1">
      <alignment vertical="center"/>
    </xf>
    <xf numFmtId="49" fontId="1" fillId="13" borderId="0" xfId="0" applyNumberFormat="1" applyFont="1" applyFill="1" applyAlignment="1">
      <alignment vertical="center"/>
    </xf>
    <xf numFmtId="4" fontId="1" fillId="13" borderId="0" xfId="0" applyNumberFormat="1" applyFont="1" applyFill="1" applyAlignment="1">
      <alignment vertical="center"/>
    </xf>
    <xf numFmtId="165" fontId="1" fillId="13" borderId="0" xfId="0" applyNumberFormat="1" applyFont="1" applyFill="1" applyAlignment="1">
      <alignment vertical="center"/>
    </xf>
    <xf numFmtId="49" fontId="25" fillId="0" borderId="0" xfId="0" applyNumberFormat="1" applyFont="1" applyAlignment="1">
      <alignment vertical="center"/>
    </xf>
    <xf numFmtId="49" fontId="26" fillId="0" borderId="0" xfId="0" applyNumberFormat="1" applyFont="1" applyAlignment="1">
      <alignment vertical="center"/>
    </xf>
    <xf numFmtId="49" fontId="2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49" fontId="0" fillId="14" borderId="0" xfId="0" applyNumberFormat="1" applyFill="1" applyAlignment="1">
      <alignment vertical="center"/>
    </xf>
    <xf numFmtId="4" fontId="0" fillId="14" borderId="0" xfId="0" applyNumberFormat="1" applyFill="1" applyAlignment="1">
      <alignment vertical="center"/>
    </xf>
    <xf numFmtId="165" fontId="0" fillId="14" borderId="0" xfId="0" applyNumberFormat="1" applyFill="1" applyAlignment="1">
      <alignment vertical="center"/>
    </xf>
    <xf numFmtId="49" fontId="0" fillId="15" borderId="0" xfId="0" applyNumberFormat="1" applyFill="1" applyAlignment="1">
      <alignment vertical="center"/>
    </xf>
    <xf numFmtId="4" fontId="0" fillId="15" borderId="0" xfId="0" applyNumberFormat="1" applyFill="1" applyAlignment="1">
      <alignment vertical="center"/>
    </xf>
    <xf numFmtId="165" fontId="0" fillId="15" borderId="0" xfId="0" applyNumberFormat="1" applyFill="1" applyAlignment="1">
      <alignment vertical="center"/>
    </xf>
    <xf numFmtId="49" fontId="1" fillId="14" borderId="0" xfId="0" applyNumberFormat="1" applyFont="1" applyFill="1" applyAlignment="1">
      <alignment vertical="center"/>
    </xf>
    <xf numFmtId="4" fontId="1" fillId="14" borderId="0" xfId="0" applyNumberFormat="1" applyFont="1" applyFill="1" applyAlignment="1">
      <alignment vertical="center"/>
    </xf>
    <xf numFmtId="165" fontId="1" fillId="14" borderId="0" xfId="0" applyNumberFormat="1" applyFont="1" applyFill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1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0" fontId="14" fillId="0" borderId="3" xfId="0" quotePrefix="1" applyFont="1" applyBorder="1" applyAlignment="1">
      <alignment horizontal="center" wrapText="1"/>
    </xf>
    <xf numFmtId="0" fontId="14" fillId="0" borderId="1" xfId="0" quotePrefix="1" applyFont="1" applyBorder="1" applyAlignment="1">
      <alignment horizontal="center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wrapText="1"/>
    </xf>
    <xf numFmtId="0" fontId="6" fillId="0" borderId="1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center" wrapText="1"/>
    </xf>
    <xf numFmtId="0" fontId="6" fillId="0" borderId="4" xfId="0" quotePrefix="1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23" fillId="8" borderId="2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wrapText="1"/>
    </xf>
    <xf numFmtId="0" fontId="15" fillId="11" borderId="10" xfId="0" applyFont="1" applyFill="1" applyBorder="1" applyAlignment="1">
      <alignment horizontal="center" vertical="center" wrapText="1"/>
    </xf>
    <xf numFmtId="0" fontId="15" fillId="11" borderId="11" xfId="0" applyFont="1" applyFill="1" applyBorder="1" applyAlignment="1">
      <alignment horizontal="center" vertical="center" wrapText="1"/>
    </xf>
    <xf numFmtId="0" fontId="15" fillId="11" borderId="9" xfId="0" applyFont="1" applyFill="1" applyBorder="1" applyAlignment="1">
      <alignment horizontal="center" vertical="center" textRotation="90" wrapText="1"/>
    </xf>
    <xf numFmtId="0" fontId="15" fillId="11" borderId="10" xfId="0" applyFont="1" applyFill="1" applyBorder="1" applyAlignment="1">
      <alignment horizontal="center" vertical="center" textRotation="90" wrapText="1"/>
    </xf>
    <xf numFmtId="0" fontId="15" fillId="11" borderId="11" xfId="0" applyFont="1" applyFill="1" applyBorder="1" applyAlignment="1">
      <alignment horizontal="center" vertical="center" textRotation="90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5"/>
  <sheetViews>
    <sheetView workbookViewId="0">
      <selection activeCell="K15" sqref="K15"/>
    </sheetView>
  </sheetViews>
  <sheetFormatPr defaultRowHeight="15" x14ac:dyDescent="0.25"/>
  <cols>
    <col min="6" max="6" width="25.28515625" customWidth="1"/>
    <col min="7" max="10" width="25.28515625" style="36" customWidth="1"/>
    <col min="11" max="12" width="15.7109375" style="36" customWidth="1"/>
  </cols>
  <sheetData>
    <row r="1" spans="2:12" ht="42" customHeight="1" x14ac:dyDescent="0.25">
      <c r="B1" s="134" t="s">
        <v>262</v>
      </c>
      <c r="C1" s="134"/>
      <c r="D1" s="134"/>
      <c r="E1" s="134"/>
      <c r="F1" s="134"/>
      <c r="G1" s="134"/>
      <c r="H1" s="134"/>
      <c r="I1" s="134"/>
      <c r="J1" s="134"/>
      <c r="K1" s="134"/>
      <c r="L1" s="134"/>
    </row>
    <row r="2" spans="2:12" ht="18" customHeight="1" x14ac:dyDescent="0.25">
      <c r="B2" s="1"/>
      <c r="C2" s="1"/>
      <c r="D2" s="1"/>
      <c r="E2" s="1"/>
      <c r="F2" s="1"/>
      <c r="G2" s="27"/>
      <c r="H2" s="27"/>
      <c r="I2" s="27"/>
      <c r="J2" s="27"/>
      <c r="K2" s="27"/>
    </row>
    <row r="3" spans="2:12" ht="15.75" customHeight="1" x14ac:dyDescent="0.25">
      <c r="B3" s="134" t="s">
        <v>8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</row>
    <row r="4" spans="2:12" ht="36" customHeight="1" x14ac:dyDescent="0.25">
      <c r="B4" s="153"/>
      <c r="C4" s="153"/>
      <c r="D4" s="153"/>
      <c r="E4" s="1"/>
      <c r="F4" s="1"/>
      <c r="G4" s="27"/>
      <c r="H4" s="27"/>
      <c r="I4" s="27"/>
      <c r="J4" s="37"/>
      <c r="K4" s="37"/>
    </row>
    <row r="5" spans="2:12" ht="18" customHeight="1" x14ac:dyDescent="0.25">
      <c r="B5" s="134" t="s">
        <v>33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</row>
    <row r="6" spans="2:12" ht="18" customHeight="1" x14ac:dyDescent="0.25">
      <c r="B6" s="22"/>
      <c r="C6" s="24"/>
      <c r="D6" s="24"/>
      <c r="E6" s="24"/>
      <c r="F6" s="24"/>
      <c r="G6" s="28"/>
      <c r="H6" s="28"/>
      <c r="I6" s="28"/>
      <c r="J6" s="28"/>
      <c r="K6" s="28"/>
    </row>
    <row r="7" spans="2:12" x14ac:dyDescent="0.25">
      <c r="B7" s="147" t="s">
        <v>34</v>
      </c>
      <c r="C7" s="147"/>
      <c r="D7" s="147"/>
      <c r="E7" s="147"/>
      <c r="F7" s="147"/>
      <c r="G7" s="29"/>
      <c r="H7" s="29"/>
      <c r="I7" s="29"/>
      <c r="J7" s="29"/>
      <c r="K7" s="66"/>
    </row>
    <row r="8" spans="2:12" ht="25.5" x14ac:dyDescent="0.25">
      <c r="B8" s="148" t="s">
        <v>6</v>
      </c>
      <c r="C8" s="149"/>
      <c r="D8" s="149"/>
      <c r="E8" s="149"/>
      <c r="F8" s="150"/>
      <c r="G8" s="30" t="s">
        <v>109</v>
      </c>
      <c r="H8" s="40" t="s">
        <v>112</v>
      </c>
      <c r="I8" s="40" t="s">
        <v>113</v>
      </c>
      <c r="J8" s="30" t="s">
        <v>115</v>
      </c>
      <c r="K8" s="40" t="s">
        <v>11</v>
      </c>
      <c r="L8" s="40" t="s">
        <v>25</v>
      </c>
    </row>
    <row r="9" spans="2:12" s="15" customFormat="1" ht="11.25" x14ac:dyDescent="0.2">
      <c r="B9" s="141">
        <v>1</v>
      </c>
      <c r="C9" s="141"/>
      <c r="D9" s="141"/>
      <c r="E9" s="141"/>
      <c r="F9" s="142"/>
      <c r="G9" s="79">
        <v>2</v>
      </c>
      <c r="H9" s="80">
        <v>3</v>
      </c>
      <c r="I9" s="80">
        <v>4</v>
      </c>
      <c r="J9" s="80">
        <v>5</v>
      </c>
      <c r="K9" s="38" t="s">
        <v>13</v>
      </c>
      <c r="L9" s="38" t="s">
        <v>14</v>
      </c>
    </row>
    <row r="10" spans="2:12" x14ac:dyDescent="0.25">
      <c r="B10" s="143" t="s">
        <v>0</v>
      </c>
      <c r="C10" s="144"/>
      <c r="D10" s="144"/>
      <c r="E10" s="144"/>
      <c r="F10" s="145"/>
      <c r="G10" s="31">
        <f>G11+G12</f>
        <v>1455477.88</v>
      </c>
      <c r="H10" s="31">
        <f>H11+H12</f>
        <v>1995918</v>
      </c>
      <c r="I10" s="31">
        <f>I11+I12</f>
        <v>2248037.25</v>
      </c>
      <c r="J10" s="31">
        <f>J11+J12</f>
        <v>1962756.76</v>
      </c>
      <c r="K10" s="40">
        <f>J10/G10*100</f>
        <v>134.85308069401921</v>
      </c>
      <c r="L10" s="31">
        <f>J10/I10*100</f>
        <v>87.309797024048422</v>
      </c>
    </row>
    <row r="11" spans="2:12" x14ac:dyDescent="0.25">
      <c r="B11" s="146" t="s">
        <v>26</v>
      </c>
      <c r="C11" s="137"/>
      <c r="D11" s="137"/>
      <c r="E11" s="137"/>
      <c r="F11" s="139"/>
      <c r="G11" s="32">
        <v>1455477.88</v>
      </c>
      <c r="H11" s="32">
        <v>1995918</v>
      </c>
      <c r="I11" s="32">
        <v>2248037.25</v>
      </c>
      <c r="J11" s="32">
        <v>1962756.76</v>
      </c>
      <c r="K11" s="40">
        <f t="shared" ref="K11:K16" si="0">J11/G11*100</f>
        <v>134.85308069401921</v>
      </c>
      <c r="L11" s="31">
        <f t="shared" ref="L11:L16" si="1">J11/I11*100</f>
        <v>87.309797024048422</v>
      </c>
    </row>
    <row r="12" spans="2:12" x14ac:dyDescent="0.25">
      <c r="B12" s="138" t="s">
        <v>31</v>
      </c>
      <c r="C12" s="139"/>
      <c r="D12" s="139"/>
      <c r="E12" s="139"/>
      <c r="F12" s="139"/>
      <c r="G12" s="32">
        <v>0</v>
      </c>
      <c r="H12" s="32">
        <v>0</v>
      </c>
      <c r="I12" s="32">
        <v>0</v>
      </c>
      <c r="J12" s="32">
        <v>0</v>
      </c>
      <c r="K12" s="40"/>
      <c r="L12" s="31"/>
    </row>
    <row r="13" spans="2:12" x14ac:dyDescent="0.25">
      <c r="B13" s="13" t="s">
        <v>1</v>
      </c>
      <c r="C13" s="23"/>
      <c r="D13" s="23"/>
      <c r="E13" s="23"/>
      <c r="F13" s="23"/>
      <c r="G13" s="31">
        <f>G15+G14</f>
        <v>1476495.45</v>
      </c>
      <c r="H13" s="31">
        <f>H15+H14</f>
        <v>2003918</v>
      </c>
      <c r="I13" s="31">
        <f>I15+I14</f>
        <v>2270320</v>
      </c>
      <c r="J13" s="31">
        <f>SUM(J14+J15)</f>
        <v>2116475.3199999998</v>
      </c>
      <c r="K13" s="40">
        <f t="shared" si="0"/>
        <v>143.34452029635446</v>
      </c>
      <c r="L13" s="31">
        <f t="shared" si="1"/>
        <v>93.223656577046398</v>
      </c>
    </row>
    <row r="14" spans="2:12" x14ac:dyDescent="0.25">
      <c r="B14" s="136" t="s">
        <v>27</v>
      </c>
      <c r="C14" s="137"/>
      <c r="D14" s="137"/>
      <c r="E14" s="137"/>
      <c r="F14" s="137"/>
      <c r="G14" s="32">
        <v>1423677.06</v>
      </c>
      <c r="H14" s="32">
        <v>1922800</v>
      </c>
      <c r="I14" s="32">
        <v>2176304.1800000002</v>
      </c>
      <c r="J14" s="32">
        <v>2071489.45</v>
      </c>
      <c r="K14" s="40">
        <f t="shared" si="0"/>
        <v>145.50276240315341</v>
      </c>
      <c r="L14" s="31">
        <f t="shared" si="1"/>
        <v>95.183819846359881</v>
      </c>
    </row>
    <row r="15" spans="2:12" x14ac:dyDescent="0.25">
      <c r="B15" s="138" t="s">
        <v>28</v>
      </c>
      <c r="C15" s="139"/>
      <c r="D15" s="139"/>
      <c r="E15" s="139"/>
      <c r="F15" s="139"/>
      <c r="G15" s="32">
        <v>52818.39</v>
      </c>
      <c r="H15" s="32">
        <v>81118</v>
      </c>
      <c r="I15" s="32">
        <v>94015.82</v>
      </c>
      <c r="J15" s="32">
        <v>44985.87</v>
      </c>
      <c r="K15" s="40">
        <f t="shared" si="0"/>
        <v>85.170846744855339</v>
      </c>
      <c r="L15" s="31">
        <f t="shared" si="1"/>
        <v>47.849255582730649</v>
      </c>
    </row>
    <row r="16" spans="2:12" x14ac:dyDescent="0.25">
      <c r="B16" s="152" t="s">
        <v>35</v>
      </c>
      <c r="C16" s="144"/>
      <c r="D16" s="144"/>
      <c r="E16" s="144"/>
      <c r="F16" s="144"/>
      <c r="G16" s="31">
        <f>SUM(G10-G13)</f>
        <v>-21017.570000000065</v>
      </c>
      <c r="H16" s="31">
        <f>SUM(H10-H13)</f>
        <v>-8000</v>
      </c>
      <c r="I16" s="81">
        <f>SUM(I10-I13)</f>
        <v>-22282.75</v>
      </c>
      <c r="J16" s="81">
        <f>SUM(J10-J13)</f>
        <v>-153718.55999999982</v>
      </c>
      <c r="K16" s="40">
        <f t="shared" si="0"/>
        <v>731.38122056926352</v>
      </c>
      <c r="L16" s="31">
        <f t="shared" si="1"/>
        <v>689.85452872737801</v>
      </c>
    </row>
    <row r="17" spans="1:43" ht="18" x14ac:dyDescent="0.25">
      <c r="B17" s="1"/>
      <c r="C17" s="12"/>
      <c r="D17" s="12"/>
      <c r="E17" s="12"/>
      <c r="F17" s="12"/>
      <c r="G17" s="33"/>
      <c r="H17" s="33"/>
      <c r="I17" s="39"/>
      <c r="J17" s="39"/>
      <c r="K17" s="39"/>
      <c r="L17" s="39"/>
    </row>
    <row r="18" spans="1:43" ht="18" customHeight="1" x14ac:dyDescent="0.25">
      <c r="B18" s="147" t="s">
        <v>36</v>
      </c>
      <c r="C18" s="147"/>
      <c r="D18" s="147"/>
      <c r="E18" s="147"/>
      <c r="F18" s="147"/>
      <c r="G18" s="33"/>
      <c r="H18" s="33"/>
      <c r="I18" s="39"/>
      <c r="J18" s="39"/>
      <c r="K18" s="39"/>
      <c r="L18" s="39"/>
    </row>
    <row r="19" spans="1:43" ht="25.5" x14ac:dyDescent="0.25">
      <c r="B19" s="148" t="s">
        <v>6</v>
      </c>
      <c r="C19" s="149"/>
      <c r="D19" s="149"/>
      <c r="E19" s="149"/>
      <c r="F19" s="150"/>
      <c r="G19" s="30" t="s">
        <v>109</v>
      </c>
      <c r="H19" s="40" t="s">
        <v>112</v>
      </c>
      <c r="I19" s="40" t="s">
        <v>113</v>
      </c>
      <c r="J19" s="30" t="s">
        <v>115</v>
      </c>
      <c r="K19" s="40" t="s">
        <v>11</v>
      </c>
      <c r="L19" s="40" t="s">
        <v>25</v>
      </c>
    </row>
    <row r="20" spans="1:43" s="15" customFormat="1" x14ac:dyDescent="0.25">
      <c r="B20" s="141">
        <v>1</v>
      </c>
      <c r="C20" s="141"/>
      <c r="D20" s="141"/>
      <c r="E20" s="141"/>
      <c r="F20" s="142"/>
      <c r="G20" s="79">
        <v>2</v>
      </c>
      <c r="H20" s="80">
        <v>3</v>
      </c>
      <c r="I20" s="80">
        <v>4</v>
      </c>
      <c r="J20" s="80">
        <v>5</v>
      </c>
      <c r="K20" s="38" t="s">
        <v>13</v>
      </c>
      <c r="L20" s="38" t="s">
        <v>14</v>
      </c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</row>
    <row r="21" spans="1:43" ht="15.75" customHeight="1" x14ac:dyDescent="0.25">
      <c r="A21" s="15"/>
      <c r="B21" s="146" t="s">
        <v>29</v>
      </c>
      <c r="C21" s="157"/>
      <c r="D21" s="157"/>
      <c r="E21" s="157"/>
      <c r="F21" s="158"/>
      <c r="G21" s="32"/>
      <c r="H21" s="32"/>
      <c r="I21" s="32"/>
      <c r="J21" s="32"/>
      <c r="K21" s="32"/>
      <c r="L21" s="32"/>
    </row>
    <row r="22" spans="1:43" x14ac:dyDescent="0.25">
      <c r="A22" s="15"/>
      <c r="B22" s="146" t="s">
        <v>30</v>
      </c>
      <c r="C22" s="137"/>
      <c r="D22" s="137"/>
      <c r="E22" s="137"/>
      <c r="F22" s="137"/>
      <c r="G22" s="32"/>
      <c r="H22" s="32"/>
      <c r="I22" s="32"/>
      <c r="J22" s="32"/>
      <c r="K22" s="32"/>
      <c r="L22" s="32"/>
    </row>
    <row r="23" spans="1:43" s="25" customFormat="1" ht="15" customHeight="1" x14ac:dyDescent="0.25">
      <c r="A23" s="15"/>
      <c r="B23" s="154" t="s">
        <v>32</v>
      </c>
      <c r="C23" s="155"/>
      <c r="D23" s="155"/>
      <c r="E23" s="155"/>
      <c r="F23" s="156"/>
      <c r="G23" s="31"/>
      <c r="H23" s="31"/>
      <c r="I23" s="31"/>
      <c r="J23" s="31"/>
      <c r="K23" s="32"/>
      <c r="L23" s="31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</row>
    <row r="24" spans="1:43" s="25" customFormat="1" ht="15" customHeight="1" x14ac:dyDescent="0.25">
      <c r="A24" s="15"/>
      <c r="B24" s="154" t="s">
        <v>37</v>
      </c>
      <c r="C24" s="155"/>
      <c r="D24" s="155"/>
      <c r="E24" s="155"/>
      <c r="F24" s="156"/>
      <c r="G24" s="31">
        <v>43300.32</v>
      </c>
      <c r="H24" s="31">
        <v>8000</v>
      </c>
      <c r="I24" s="31">
        <v>22282.75</v>
      </c>
      <c r="J24" s="31">
        <v>22282.75</v>
      </c>
      <c r="K24" s="32">
        <f>J24/G24*100</f>
        <v>51.460936085460794</v>
      </c>
      <c r="L24" s="31">
        <f>J24/I24*100</f>
        <v>100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</row>
    <row r="25" spans="1:43" x14ac:dyDescent="0.25">
      <c r="A25" s="15"/>
      <c r="B25" s="152" t="s">
        <v>38</v>
      </c>
      <c r="C25" s="144"/>
      <c r="D25" s="144"/>
      <c r="E25" s="144"/>
      <c r="F25" s="144"/>
      <c r="G25" s="31">
        <v>22282.75</v>
      </c>
      <c r="H25" s="31">
        <v>8000</v>
      </c>
      <c r="I25" s="31">
        <v>22282.75</v>
      </c>
      <c r="J25" s="31">
        <v>-131435.82999999999</v>
      </c>
      <c r="K25" s="32">
        <f>J25/G25*100</f>
        <v>-589.8546184829072</v>
      </c>
      <c r="L25" s="31">
        <f>J25/I25*100</f>
        <v>-589.8546184829072</v>
      </c>
    </row>
    <row r="26" spans="1:43" ht="15.75" x14ac:dyDescent="0.25">
      <c r="B26" s="10"/>
      <c r="C26" s="11"/>
      <c r="D26" s="11"/>
      <c r="E26" s="11"/>
      <c r="F26" s="11"/>
      <c r="G26" s="34"/>
      <c r="H26" s="34"/>
      <c r="I26" s="34"/>
      <c r="J26" s="34"/>
      <c r="K26" s="34"/>
    </row>
    <row r="27" spans="1:43" ht="15.75" x14ac:dyDescent="0.25"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</row>
    <row r="28" spans="1:43" ht="15.75" x14ac:dyDescent="0.25">
      <c r="B28" s="10"/>
      <c r="C28" s="11"/>
      <c r="D28" s="11"/>
      <c r="E28" s="11"/>
      <c r="F28" s="11"/>
      <c r="G28" s="34"/>
      <c r="H28" s="34"/>
      <c r="I28" s="34"/>
      <c r="J28" s="34"/>
      <c r="K28" s="34"/>
    </row>
    <row r="29" spans="1:43" ht="15" customHeight="1" x14ac:dyDescent="0.25"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</row>
    <row r="30" spans="1:43" x14ac:dyDescent="0.25">
      <c r="B30" s="21"/>
      <c r="C30" s="21"/>
      <c r="D30" s="21"/>
      <c r="E30" s="21"/>
      <c r="F30" s="21"/>
      <c r="G30" s="35"/>
      <c r="H30" s="35"/>
      <c r="I30" s="35"/>
      <c r="J30" s="35"/>
      <c r="K30" s="35"/>
    </row>
    <row r="31" spans="1:43" ht="15" customHeight="1" x14ac:dyDescent="0.25"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</row>
    <row r="32" spans="1:43" ht="36.75" customHeight="1" x14ac:dyDescent="0.25">
      <c r="B32" s="140"/>
      <c r="C32" s="140"/>
      <c r="D32" s="140"/>
      <c r="E32" s="140"/>
      <c r="F32" s="140"/>
      <c r="G32" s="140"/>
      <c r="H32" s="140"/>
      <c r="I32" s="140"/>
      <c r="J32" s="140"/>
      <c r="K32" s="140"/>
      <c r="L32" s="140"/>
    </row>
    <row r="33" spans="2:12" x14ac:dyDescent="0.25">
      <c r="B33" s="135"/>
      <c r="C33" s="135"/>
      <c r="D33" s="135"/>
      <c r="E33" s="135"/>
      <c r="F33" s="135"/>
      <c r="G33" s="135"/>
      <c r="H33" s="135"/>
      <c r="I33" s="135"/>
      <c r="J33" s="135"/>
      <c r="K33" s="135"/>
    </row>
    <row r="34" spans="2:12" ht="15" customHeight="1" x14ac:dyDescent="0.25"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</row>
    <row r="35" spans="2:12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</row>
  </sheetData>
  <mergeCells count="27">
    <mergeCell ref="B34:L35"/>
    <mergeCell ref="B16:F16"/>
    <mergeCell ref="B25:F25"/>
    <mergeCell ref="B4:D4"/>
    <mergeCell ref="B24:F24"/>
    <mergeCell ref="B19:F19"/>
    <mergeCell ref="B20:F20"/>
    <mergeCell ref="B22:F22"/>
    <mergeCell ref="B23:F23"/>
    <mergeCell ref="B21:F21"/>
    <mergeCell ref="B27:L27"/>
    <mergeCell ref="B1:L1"/>
    <mergeCell ref="B3:L3"/>
    <mergeCell ref="B5:L5"/>
    <mergeCell ref="B33:F33"/>
    <mergeCell ref="G33:K33"/>
    <mergeCell ref="B14:F14"/>
    <mergeCell ref="B15:F15"/>
    <mergeCell ref="B29:L29"/>
    <mergeCell ref="B31:L32"/>
    <mergeCell ref="B9:F9"/>
    <mergeCell ref="B10:F10"/>
    <mergeCell ref="B11:F11"/>
    <mergeCell ref="B7:F7"/>
    <mergeCell ref="B8:F8"/>
    <mergeCell ref="B12:F12"/>
    <mergeCell ref="B18:F18"/>
  </mergeCells>
  <pageMargins left="0.7" right="0.7" top="0.75" bottom="0.75" header="0.3" footer="0.3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92"/>
  <sheetViews>
    <sheetView zoomScaleNormal="100" workbookViewId="0">
      <selection activeCell="B37" sqref="B37:F3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4.7109375" customWidth="1"/>
    <col min="7" max="8" width="25.28515625" style="36" customWidth="1"/>
    <col min="9" max="9" width="25.28515625" customWidth="1"/>
    <col min="10" max="10" width="25.28515625" style="36" customWidth="1"/>
    <col min="11" max="12" width="15.7109375" style="36" customWidth="1"/>
  </cols>
  <sheetData>
    <row r="1" spans="2:12" ht="18" customHeight="1" x14ac:dyDescent="0.25">
      <c r="B1" s="1"/>
      <c r="C1" s="1"/>
      <c r="D1" s="1"/>
      <c r="E1" s="1"/>
      <c r="F1" s="1"/>
      <c r="G1" s="27"/>
      <c r="H1" s="27"/>
      <c r="I1" s="1"/>
      <c r="J1" s="27"/>
      <c r="K1" s="27"/>
    </row>
    <row r="2" spans="2:12" ht="15.75" customHeight="1" x14ac:dyDescent="0.25">
      <c r="B2" s="134" t="s">
        <v>8</v>
      </c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2:12" ht="18" x14ac:dyDescent="0.25">
      <c r="B3" s="1"/>
      <c r="C3" s="1"/>
      <c r="D3" s="1"/>
      <c r="E3" s="1"/>
      <c r="F3" s="1"/>
      <c r="G3" s="27"/>
      <c r="H3" s="27"/>
      <c r="I3" s="1"/>
      <c r="J3" s="37"/>
      <c r="K3" s="37"/>
    </row>
    <row r="4" spans="2:12" ht="18" customHeight="1" x14ac:dyDescent="0.25">
      <c r="B4" s="134" t="s">
        <v>39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</row>
    <row r="5" spans="2:12" ht="18" x14ac:dyDescent="0.25">
      <c r="B5" s="1"/>
      <c r="C5" s="1"/>
      <c r="D5" s="1"/>
      <c r="E5" s="1"/>
      <c r="F5" s="1"/>
      <c r="G5" s="27"/>
      <c r="H5" s="27"/>
      <c r="I5" s="1"/>
      <c r="J5" s="37"/>
      <c r="K5" s="37"/>
    </row>
    <row r="6" spans="2:12" ht="15.75" customHeight="1" x14ac:dyDescent="0.25">
      <c r="B6" s="134" t="s">
        <v>12</v>
      </c>
      <c r="C6" s="134"/>
      <c r="D6" s="134"/>
      <c r="E6" s="134"/>
      <c r="F6" s="134"/>
      <c r="G6" s="134"/>
      <c r="H6" s="134"/>
      <c r="I6" s="134"/>
      <c r="J6" s="134"/>
      <c r="K6" s="134"/>
      <c r="L6" s="134"/>
    </row>
    <row r="7" spans="2:12" ht="18" x14ac:dyDescent="0.25">
      <c r="B7" s="1"/>
      <c r="C7" s="1"/>
      <c r="D7" s="1"/>
      <c r="E7" s="1"/>
      <c r="F7" s="1"/>
      <c r="G7" s="27"/>
      <c r="H7" s="27"/>
      <c r="I7" s="1"/>
      <c r="J7" s="37"/>
      <c r="K7" s="37"/>
    </row>
    <row r="8" spans="2:12" ht="25.5" x14ac:dyDescent="0.25">
      <c r="B8" s="160" t="s">
        <v>6</v>
      </c>
      <c r="C8" s="161"/>
      <c r="D8" s="161"/>
      <c r="E8" s="161"/>
      <c r="F8" s="162"/>
      <c r="G8" s="41" t="s">
        <v>109</v>
      </c>
      <c r="H8" s="41" t="s">
        <v>116</v>
      </c>
      <c r="I8" s="26" t="s">
        <v>113</v>
      </c>
      <c r="J8" s="41" t="s">
        <v>115</v>
      </c>
      <c r="K8" s="41" t="s">
        <v>11</v>
      </c>
      <c r="L8" s="41" t="s">
        <v>25</v>
      </c>
    </row>
    <row r="9" spans="2:12" ht="16.5" customHeight="1" x14ac:dyDescent="0.25">
      <c r="B9" s="160">
        <v>1</v>
      </c>
      <c r="C9" s="161"/>
      <c r="D9" s="161"/>
      <c r="E9" s="161"/>
      <c r="F9" s="162"/>
      <c r="G9" s="26">
        <v>2</v>
      </c>
      <c r="H9" s="26">
        <v>3</v>
      </c>
      <c r="I9" s="26">
        <v>4</v>
      </c>
      <c r="J9" s="26">
        <v>5</v>
      </c>
      <c r="K9" s="41" t="s">
        <v>13</v>
      </c>
      <c r="L9" s="41" t="s">
        <v>14</v>
      </c>
    </row>
    <row r="10" spans="2:12" x14ac:dyDescent="0.25">
      <c r="B10" s="4"/>
      <c r="C10" s="4"/>
      <c r="D10" s="4"/>
      <c r="E10" s="4"/>
      <c r="F10" s="4" t="s">
        <v>15</v>
      </c>
      <c r="G10" s="43">
        <f>SUM(G11)</f>
        <v>1455477.88</v>
      </c>
      <c r="H10" s="43">
        <f>SUM(H11)</f>
        <v>1995918</v>
      </c>
      <c r="I10" s="43">
        <f>SUM(I11)</f>
        <v>2248037.25</v>
      </c>
      <c r="J10" s="44">
        <f>SUM(J11)</f>
        <v>1962756.76</v>
      </c>
      <c r="K10" s="45">
        <f>J10/G10*100</f>
        <v>134.85308069401921</v>
      </c>
      <c r="L10" s="45">
        <f>J10/I10*100</f>
        <v>87.309797024048422</v>
      </c>
    </row>
    <row r="11" spans="2:12" ht="15.75" customHeight="1" x14ac:dyDescent="0.25">
      <c r="B11" s="4">
        <v>6</v>
      </c>
      <c r="C11" s="4"/>
      <c r="D11" s="4"/>
      <c r="E11" s="4"/>
      <c r="F11" s="4" t="s">
        <v>2</v>
      </c>
      <c r="G11" s="43">
        <f>SUM(G12+G18+G21+G24+G29)</f>
        <v>1455477.88</v>
      </c>
      <c r="H11" s="43">
        <f>SUM(H12+H18+H21+H24+H29)</f>
        <v>1995918</v>
      </c>
      <c r="I11" s="43">
        <f>SUM(I12+I18+I21+I24+I29)</f>
        <v>2248037.25</v>
      </c>
      <c r="J11" s="44">
        <f>SUM(J12+J18+J21+J24+J29)</f>
        <v>1962756.76</v>
      </c>
      <c r="K11" s="45">
        <f t="shared" ref="K11:K32" si="0">J11/G11*100</f>
        <v>134.85308069401921</v>
      </c>
      <c r="L11" s="45">
        <f t="shared" ref="L11:L32" si="1">J11/I11*100</f>
        <v>87.309797024048422</v>
      </c>
    </row>
    <row r="12" spans="2:12" ht="25.5" x14ac:dyDescent="0.25">
      <c r="B12" s="4"/>
      <c r="C12" s="4">
        <v>63</v>
      </c>
      <c r="D12" s="4"/>
      <c r="E12" s="4"/>
      <c r="F12" s="4" t="s">
        <v>16</v>
      </c>
      <c r="G12" s="43">
        <f>SUM(G13+G14)</f>
        <v>196480.76</v>
      </c>
      <c r="H12" s="43">
        <f>SUM(H13+H14)</f>
        <v>299493.25</v>
      </c>
      <c r="I12" s="43">
        <f>SUM(I13+I14)</f>
        <v>341188.96</v>
      </c>
      <c r="J12" s="44">
        <f>SUM(J13+J14)</f>
        <v>302604.86</v>
      </c>
      <c r="K12" s="45">
        <f t="shared" si="0"/>
        <v>154.0124641211689</v>
      </c>
      <c r="L12" s="45">
        <f t="shared" si="1"/>
        <v>88.691281218477869</v>
      </c>
    </row>
    <row r="13" spans="2:12" x14ac:dyDescent="0.25">
      <c r="B13" s="4"/>
      <c r="C13" s="4"/>
      <c r="D13" s="4"/>
      <c r="E13" s="7"/>
      <c r="F13" s="7"/>
      <c r="G13" s="43"/>
      <c r="H13" s="43"/>
      <c r="I13" s="43"/>
      <c r="J13" s="44"/>
      <c r="K13" s="45"/>
      <c r="L13" s="45"/>
    </row>
    <row r="14" spans="2:12" x14ac:dyDescent="0.25">
      <c r="B14" s="5"/>
      <c r="C14" s="5"/>
      <c r="D14" s="5"/>
      <c r="E14" s="5">
        <v>636</v>
      </c>
      <c r="F14" s="5" t="s">
        <v>40</v>
      </c>
      <c r="G14" s="43">
        <f>SUM(G17+G15)</f>
        <v>196480.76</v>
      </c>
      <c r="H14" s="43">
        <f>SUM(H17+H15)</f>
        <v>299493.25</v>
      </c>
      <c r="I14" s="43">
        <f>SUM(I17+I15)</f>
        <v>341188.96</v>
      </c>
      <c r="J14" s="43">
        <f>SUM(J17+J15)</f>
        <v>302604.86</v>
      </c>
      <c r="K14" s="45">
        <f t="shared" si="0"/>
        <v>154.0124641211689</v>
      </c>
      <c r="L14" s="45">
        <f t="shared" si="1"/>
        <v>88.691281218477869</v>
      </c>
    </row>
    <row r="15" spans="2:12" x14ac:dyDescent="0.25">
      <c r="B15" s="5"/>
      <c r="C15" s="5"/>
      <c r="D15" s="6"/>
      <c r="E15" s="6">
        <v>6361</v>
      </c>
      <c r="F15" s="6" t="s">
        <v>41</v>
      </c>
      <c r="G15" s="42">
        <v>196480.76</v>
      </c>
      <c r="H15" s="42">
        <v>299493.25</v>
      </c>
      <c r="I15" s="42">
        <v>341188.96</v>
      </c>
      <c r="J15" s="45">
        <v>302604.86</v>
      </c>
      <c r="K15" s="45">
        <f t="shared" ref="K15" si="2">J15/G15*100</f>
        <v>154.0124641211689</v>
      </c>
      <c r="L15" s="45">
        <f t="shared" ref="L15" si="3">J15/I15*100</f>
        <v>88.691281218477869</v>
      </c>
    </row>
    <row r="16" spans="2:12" x14ac:dyDescent="0.25">
      <c r="B16" s="5"/>
      <c r="C16" s="5"/>
      <c r="D16" s="6"/>
      <c r="E16" s="6">
        <v>638</v>
      </c>
      <c r="F16" s="6" t="s">
        <v>111</v>
      </c>
      <c r="G16" s="42">
        <f>G17</f>
        <v>0</v>
      </c>
      <c r="H16" s="42">
        <f>H17</f>
        <v>0</v>
      </c>
      <c r="I16" s="42">
        <f>I17</f>
        <v>0</v>
      </c>
      <c r="J16" s="42">
        <f>J17</f>
        <v>0</v>
      </c>
      <c r="K16" s="45"/>
      <c r="L16" s="45"/>
    </row>
    <row r="17" spans="2:12" x14ac:dyDescent="0.25">
      <c r="B17" s="5"/>
      <c r="C17" s="5"/>
      <c r="D17" s="6"/>
      <c r="E17" s="6">
        <v>6381</v>
      </c>
      <c r="F17" s="6" t="s">
        <v>100</v>
      </c>
      <c r="G17" s="42">
        <v>0</v>
      </c>
      <c r="H17" s="42">
        <v>0</v>
      </c>
      <c r="I17" s="42">
        <v>0</v>
      </c>
      <c r="J17" s="45">
        <v>0</v>
      </c>
      <c r="K17" s="45" t="e">
        <f t="shared" si="0"/>
        <v>#DIV/0!</v>
      </c>
      <c r="L17" s="45" t="e">
        <f t="shared" si="1"/>
        <v>#DIV/0!</v>
      </c>
    </row>
    <row r="18" spans="2:12" ht="21" customHeight="1" x14ac:dyDescent="0.25">
      <c r="B18" s="5"/>
      <c r="C18" s="14">
        <v>64</v>
      </c>
      <c r="D18" s="20"/>
      <c r="E18" s="20"/>
      <c r="F18" s="20" t="s">
        <v>42</v>
      </c>
      <c r="G18" s="43">
        <f t="shared" ref="G18:J19" si="4">SUM(G19)</f>
        <v>60.99</v>
      </c>
      <c r="H18" s="43">
        <f t="shared" si="4"/>
        <v>50</v>
      </c>
      <c r="I18" s="43">
        <f t="shared" si="4"/>
        <v>50</v>
      </c>
      <c r="J18" s="44">
        <f t="shared" si="4"/>
        <v>49.14</v>
      </c>
      <c r="K18" s="45">
        <f t="shared" si="0"/>
        <v>80.570585341859328</v>
      </c>
      <c r="L18" s="45">
        <f t="shared" si="1"/>
        <v>98.28</v>
      </c>
    </row>
    <row r="19" spans="2:12" x14ac:dyDescent="0.25">
      <c r="B19" s="5"/>
      <c r="C19" s="5"/>
      <c r="D19" s="6"/>
      <c r="E19" s="6">
        <v>641</v>
      </c>
      <c r="F19" s="6" t="s">
        <v>42</v>
      </c>
      <c r="G19" s="43">
        <f t="shared" si="4"/>
        <v>60.99</v>
      </c>
      <c r="H19" s="43">
        <f t="shared" si="4"/>
        <v>50</v>
      </c>
      <c r="I19" s="43">
        <f t="shared" si="4"/>
        <v>50</v>
      </c>
      <c r="J19" s="43">
        <f t="shared" si="4"/>
        <v>49.14</v>
      </c>
      <c r="K19" s="45">
        <f t="shared" si="0"/>
        <v>80.570585341859328</v>
      </c>
      <c r="L19" s="45">
        <f t="shared" si="1"/>
        <v>98.28</v>
      </c>
    </row>
    <row r="20" spans="2:12" x14ac:dyDescent="0.25">
      <c r="B20" s="5"/>
      <c r="C20" s="5"/>
      <c r="D20" s="6"/>
      <c r="E20" s="6">
        <v>6413</v>
      </c>
      <c r="F20" s="6" t="s">
        <v>43</v>
      </c>
      <c r="G20" s="42">
        <v>60.99</v>
      </c>
      <c r="H20" s="42">
        <v>50</v>
      </c>
      <c r="I20" s="42">
        <v>50</v>
      </c>
      <c r="J20" s="45">
        <v>49.14</v>
      </c>
      <c r="K20" s="45">
        <f t="shared" si="0"/>
        <v>80.570585341859328</v>
      </c>
      <c r="L20" s="45">
        <f t="shared" si="1"/>
        <v>98.28</v>
      </c>
    </row>
    <row r="21" spans="2:12" ht="18.75" customHeight="1" x14ac:dyDescent="0.25">
      <c r="B21" s="5"/>
      <c r="C21" s="14">
        <v>65</v>
      </c>
      <c r="D21" s="20"/>
      <c r="E21" s="20"/>
      <c r="F21" s="20" t="s">
        <v>104</v>
      </c>
      <c r="G21" s="43">
        <f t="shared" ref="G21:J25" si="5">SUM(G22)</f>
        <v>14.04</v>
      </c>
      <c r="H21" s="43">
        <f t="shared" si="5"/>
        <v>1553</v>
      </c>
      <c r="I21" s="43">
        <f t="shared" si="5"/>
        <v>1553</v>
      </c>
      <c r="J21" s="44">
        <f t="shared" si="5"/>
        <v>0</v>
      </c>
      <c r="K21" s="45">
        <f t="shared" si="0"/>
        <v>0</v>
      </c>
      <c r="L21" s="45">
        <f t="shared" si="1"/>
        <v>0</v>
      </c>
    </row>
    <row r="22" spans="2:12" x14ac:dyDescent="0.25">
      <c r="B22" s="5"/>
      <c r="C22" s="5"/>
      <c r="D22" s="6"/>
      <c r="E22" s="6">
        <v>652</v>
      </c>
      <c r="F22" s="6" t="s">
        <v>44</v>
      </c>
      <c r="G22" s="43">
        <f t="shared" si="5"/>
        <v>14.04</v>
      </c>
      <c r="H22" s="42">
        <f t="shared" si="5"/>
        <v>1553</v>
      </c>
      <c r="I22" s="42">
        <f t="shared" si="5"/>
        <v>1553</v>
      </c>
      <c r="J22" s="44">
        <f t="shared" si="5"/>
        <v>0</v>
      </c>
      <c r="K22" s="45">
        <f t="shared" si="0"/>
        <v>0</v>
      </c>
      <c r="L22" s="45">
        <f t="shared" si="1"/>
        <v>0</v>
      </c>
    </row>
    <row r="23" spans="2:12" x14ac:dyDescent="0.25">
      <c r="B23" s="5"/>
      <c r="C23" s="5"/>
      <c r="D23" s="6"/>
      <c r="E23" s="6">
        <v>6526</v>
      </c>
      <c r="F23" s="6" t="s">
        <v>45</v>
      </c>
      <c r="G23" s="42">
        <v>14.04</v>
      </c>
      <c r="H23" s="42">
        <v>1553</v>
      </c>
      <c r="I23" s="42">
        <v>1553</v>
      </c>
      <c r="J23" s="45">
        <v>0</v>
      </c>
      <c r="K23" s="45">
        <f t="shared" si="0"/>
        <v>0</v>
      </c>
      <c r="L23" s="45">
        <f t="shared" si="1"/>
        <v>0</v>
      </c>
    </row>
    <row r="24" spans="2:12" ht="24.75" customHeight="1" x14ac:dyDescent="0.25">
      <c r="B24" s="5"/>
      <c r="C24" s="14">
        <v>66</v>
      </c>
      <c r="D24" s="6"/>
      <c r="E24" s="6"/>
      <c r="F24" s="82" t="s">
        <v>92</v>
      </c>
      <c r="G24" s="43">
        <f>SUM(G25+G27)</f>
        <v>42852.37</v>
      </c>
      <c r="H24" s="43">
        <f>SUM(H27+H25)</f>
        <v>70247</v>
      </c>
      <c r="I24" s="43">
        <f>SUM(I27+I25)</f>
        <v>74247</v>
      </c>
      <c r="J24" s="43">
        <f>SUM(J27+J25)</f>
        <v>46714.67</v>
      </c>
      <c r="K24" s="45">
        <f t="shared" si="0"/>
        <v>109.01303708523005</v>
      </c>
      <c r="L24" s="45">
        <f t="shared" si="1"/>
        <v>62.917922609667734</v>
      </c>
    </row>
    <row r="25" spans="2:12" ht="27.75" customHeight="1" x14ac:dyDescent="0.25">
      <c r="B25" s="5"/>
      <c r="C25" s="5"/>
      <c r="D25" s="6"/>
      <c r="E25" s="6">
        <v>661</v>
      </c>
      <c r="F25" s="9" t="s">
        <v>93</v>
      </c>
      <c r="G25" s="43">
        <f t="shared" si="5"/>
        <v>36252.370000000003</v>
      </c>
      <c r="H25" s="42">
        <f>SUM(H26)</f>
        <v>30247</v>
      </c>
      <c r="I25" s="42">
        <f>SUM(I26)</f>
        <v>34247</v>
      </c>
      <c r="J25" s="42">
        <f>SUM(J26)</f>
        <v>40114.67</v>
      </c>
      <c r="K25" s="45">
        <f t="shared" si="0"/>
        <v>110.6539241434422</v>
      </c>
      <c r="L25" s="45">
        <f t="shared" si="1"/>
        <v>117.13338394603907</v>
      </c>
    </row>
    <row r="26" spans="2:12" ht="19.5" customHeight="1" x14ac:dyDescent="0.25">
      <c r="B26" s="5"/>
      <c r="C26" s="5"/>
      <c r="D26" s="6"/>
      <c r="E26" s="6">
        <v>6615</v>
      </c>
      <c r="F26" s="6" t="s">
        <v>94</v>
      </c>
      <c r="G26" s="42">
        <v>36252.370000000003</v>
      </c>
      <c r="H26" s="42">
        <v>30247</v>
      </c>
      <c r="I26" s="42">
        <v>34247</v>
      </c>
      <c r="J26" s="45">
        <v>40114.67</v>
      </c>
      <c r="K26" s="45">
        <f t="shared" si="0"/>
        <v>110.6539241434422</v>
      </c>
      <c r="L26" s="45">
        <f t="shared" si="1"/>
        <v>117.13338394603907</v>
      </c>
    </row>
    <row r="27" spans="2:12" x14ac:dyDescent="0.25">
      <c r="B27" s="5"/>
      <c r="C27" s="5"/>
      <c r="D27" s="6"/>
      <c r="E27" s="6">
        <v>663</v>
      </c>
      <c r="F27" s="6" t="s">
        <v>46</v>
      </c>
      <c r="G27" s="43">
        <f>SUM(G28)</f>
        <v>6600</v>
      </c>
      <c r="H27" s="42">
        <f>SUM(H28)</f>
        <v>40000</v>
      </c>
      <c r="I27" s="42">
        <f>SUM(I28)</f>
        <v>40000</v>
      </c>
      <c r="J27" s="44">
        <f>SUM(J28)</f>
        <v>6600</v>
      </c>
      <c r="K27" s="45">
        <f t="shared" si="0"/>
        <v>100</v>
      </c>
      <c r="L27" s="45">
        <f t="shared" si="1"/>
        <v>16.5</v>
      </c>
    </row>
    <row r="28" spans="2:12" x14ac:dyDescent="0.25">
      <c r="B28" s="5"/>
      <c r="C28" s="5"/>
      <c r="D28" s="6"/>
      <c r="E28" s="6">
        <v>6631</v>
      </c>
      <c r="F28" s="6" t="s">
        <v>47</v>
      </c>
      <c r="G28" s="42">
        <v>6600</v>
      </c>
      <c r="H28" s="42">
        <v>40000</v>
      </c>
      <c r="I28" s="42">
        <v>40000</v>
      </c>
      <c r="J28" s="45">
        <v>6600</v>
      </c>
      <c r="K28" s="45">
        <f t="shared" si="0"/>
        <v>100</v>
      </c>
      <c r="L28" s="45">
        <f t="shared" si="1"/>
        <v>16.5</v>
      </c>
    </row>
    <row r="29" spans="2:12" x14ac:dyDescent="0.25">
      <c r="B29" s="5"/>
      <c r="C29" s="14">
        <v>67</v>
      </c>
      <c r="D29" s="6"/>
      <c r="E29" s="6"/>
      <c r="F29" s="4" t="s">
        <v>48</v>
      </c>
      <c r="G29" s="43">
        <f>SUM(G30)</f>
        <v>1216069.72</v>
      </c>
      <c r="H29" s="43">
        <f>SUM(H30)</f>
        <v>1624574.75</v>
      </c>
      <c r="I29" s="43">
        <f>SUM(I30)</f>
        <v>1830998.2899999998</v>
      </c>
      <c r="J29" s="44">
        <f>SUM(J30)</f>
        <v>1613388.09</v>
      </c>
      <c r="K29" s="45">
        <f t="shared" si="0"/>
        <v>132.67233477370033</v>
      </c>
      <c r="L29" s="45">
        <f t="shared" si="1"/>
        <v>88.115215552713607</v>
      </c>
    </row>
    <row r="30" spans="2:12" x14ac:dyDescent="0.25">
      <c r="B30" s="5"/>
      <c r="C30" s="14"/>
      <c r="D30" s="6"/>
      <c r="E30" s="6">
        <v>671</v>
      </c>
      <c r="F30" s="7" t="s">
        <v>48</v>
      </c>
      <c r="G30" s="43">
        <f>SUM(G31+G32)</f>
        <v>1216069.72</v>
      </c>
      <c r="H30" s="43">
        <f>SUM(H31+H32)</f>
        <v>1624574.75</v>
      </c>
      <c r="I30" s="43">
        <f>SUM(I31+I32)</f>
        <v>1830998.2899999998</v>
      </c>
      <c r="J30" s="43">
        <f>SUM(J31+J32)</f>
        <v>1613388.09</v>
      </c>
      <c r="K30" s="45">
        <f t="shared" si="0"/>
        <v>132.67233477370033</v>
      </c>
      <c r="L30" s="45">
        <f t="shared" si="1"/>
        <v>88.115215552713607</v>
      </c>
    </row>
    <row r="31" spans="2:12" x14ac:dyDescent="0.25">
      <c r="B31" s="5"/>
      <c r="C31" s="14"/>
      <c r="D31" s="6"/>
      <c r="E31" s="6">
        <v>6711</v>
      </c>
      <c r="F31" s="7" t="s">
        <v>49</v>
      </c>
      <c r="G31" s="42">
        <v>1197768.92</v>
      </c>
      <c r="H31" s="42">
        <v>1602673</v>
      </c>
      <c r="I31" s="42">
        <v>1798941.16</v>
      </c>
      <c r="J31" s="45">
        <v>1594094.53</v>
      </c>
      <c r="K31" s="45">
        <f t="shared" si="0"/>
        <v>133.08865369457075</v>
      </c>
      <c r="L31" s="45">
        <f t="shared" si="1"/>
        <v>88.61293328793478</v>
      </c>
    </row>
    <row r="32" spans="2:12" x14ac:dyDescent="0.25">
      <c r="B32" s="5"/>
      <c r="C32" s="5"/>
      <c r="D32" s="6"/>
      <c r="E32" s="6">
        <v>6712</v>
      </c>
      <c r="F32" s="7" t="s">
        <v>50</v>
      </c>
      <c r="G32" s="42">
        <v>18300.8</v>
      </c>
      <c r="H32" s="42">
        <v>21901.75</v>
      </c>
      <c r="I32" s="42">
        <v>32057.13</v>
      </c>
      <c r="J32" s="45">
        <v>19293.560000000001</v>
      </c>
      <c r="K32" s="45">
        <f t="shared" si="0"/>
        <v>105.4246808882672</v>
      </c>
      <c r="L32" s="45">
        <f t="shared" si="1"/>
        <v>60.184926099123658</v>
      </c>
    </row>
    <row r="33" spans="2:12" x14ac:dyDescent="0.25">
      <c r="B33" s="5"/>
      <c r="C33" s="5"/>
      <c r="D33" s="5"/>
      <c r="E33" s="5"/>
      <c r="F33" s="16"/>
      <c r="G33" s="42"/>
      <c r="H33" s="42"/>
      <c r="I33" s="2"/>
      <c r="J33" s="45"/>
      <c r="K33" s="45"/>
      <c r="L33" s="45"/>
    </row>
    <row r="34" spans="2:12" ht="15.75" customHeight="1" x14ac:dyDescent="0.25"/>
    <row r="35" spans="2:12" ht="15.75" customHeight="1" x14ac:dyDescent="0.25">
      <c r="B35" s="1"/>
      <c r="C35" s="1"/>
      <c r="D35" s="1"/>
      <c r="E35" s="1"/>
      <c r="F35" s="1"/>
      <c r="G35" s="27"/>
      <c r="H35" s="27"/>
      <c r="I35" s="1"/>
      <c r="J35" s="37"/>
      <c r="K35" s="37"/>
      <c r="L35" s="37"/>
    </row>
    <row r="36" spans="2:12" ht="25.5" x14ac:dyDescent="0.25">
      <c r="B36" s="160" t="s">
        <v>261</v>
      </c>
      <c r="C36" s="161"/>
      <c r="D36" s="161"/>
      <c r="E36" s="161"/>
      <c r="F36" s="162"/>
      <c r="G36" s="41" t="s">
        <v>117</v>
      </c>
      <c r="H36" s="41" t="s">
        <v>116</v>
      </c>
      <c r="I36" s="26" t="s">
        <v>113</v>
      </c>
      <c r="J36" s="41" t="s">
        <v>115</v>
      </c>
      <c r="K36" s="41" t="s">
        <v>11</v>
      </c>
      <c r="L36" s="41" t="s">
        <v>25</v>
      </c>
    </row>
    <row r="37" spans="2:12" ht="12.75" customHeight="1" x14ac:dyDescent="0.25">
      <c r="B37" s="160">
        <v>1</v>
      </c>
      <c r="C37" s="161"/>
      <c r="D37" s="161"/>
      <c r="E37" s="161"/>
      <c r="F37" s="162"/>
      <c r="G37" s="26">
        <v>2</v>
      </c>
      <c r="H37" s="26">
        <v>3</v>
      </c>
      <c r="I37" s="26">
        <v>4</v>
      </c>
      <c r="J37" s="26">
        <v>5</v>
      </c>
      <c r="K37" s="41" t="s">
        <v>13</v>
      </c>
      <c r="L37" s="41" t="s">
        <v>14</v>
      </c>
    </row>
    <row r="38" spans="2:12" x14ac:dyDescent="0.25">
      <c r="B38" s="54"/>
      <c r="C38" s="54"/>
      <c r="D38" s="54"/>
      <c r="E38" s="54"/>
      <c r="F38" s="54" t="s">
        <v>7</v>
      </c>
      <c r="G38" s="64">
        <f>SUM(G39+G80)</f>
        <v>1476495.45</v>
      </c>
      <c r="H38" s="64">
        <f>SUM(H40+H50+H77+H80)</f>
        <v>2003918</v>
      </c>
      <c r="I38" s="64">
        <f>SUM(I40+I50+I77+I80)</f>
        <v>2270320</v>
      </c>
      <c r="J38" s="65">
        <f>SUM(J39+J80)</f>
        <v>2116475.34</v>
      </c>
      <c r="K38" s="67">
        <f>J38/G38*100</f>
        <v>143.34452165091332</v>
      </c>
      <c r="L38" s="67">
        <f>J38/I38*100</f>
        <v>93.223657457979485</v>
      </c>
    </row>
    <row r="39" spans="2:12" x14ac:dyDescent="0.25">
      <c r="B39" s="53">
        <v>3</v>
      </c>
      <c r="C39" s="53"/>
      <c r="D39" s="53"/>
      <c r="E39" s="53"/>
      <c r="F39" s="53" t="s">
        <v>3</v>
      </c>
      <c r="G39" s="59">
        <f>SUM(G40+G50+G77)</f>
        <v>1423677.06</v>
      </c>
      <c r="H39" s="59">
        <f>SUM(H40+H50+H77)</f>
        <v>1922800</v>
      </c>
      <c r="I39" s="59">
        <f>SUM(I40+I50+I77)</f>
        <v>2176304.1800000002</v>
      </c>
      <c r="J39" s="60">
        <f>SUM(J40+J50+J77)</f>
        <v>2071489.47</v>
      </c>
      <c r="K39" s="68">
        <f t="shared" ref="K39:K92" si="6">J39/G39*100</f>
        <v>145.50276380796637</v>
      </c>
      <c r="L39" s="68">
        <f t="shared" ref="L39:L49" si="7">J39/I39*100</f>
        <v>95.183820765349068</v>
      </c>
    </row>
    <row r="40" spans="2:12" x14ac:dyDescent="0.25">
      <c r="B40" s="48"/>
      <c r="C40" s="49">
        <v>31</v>
      </c>
      <c r="D40" s="49"/>
      <c r="E40" s="49"/>
      <c r="F40" s="48" t="s">
        <v>4</v>
      </c>
      <c r="G40" s="50">
        <f>SUM(G41+G46+G47)</f>
        <v>1165220.71</v>
      </c>
      <c r="H40" s="51">
        <f>H41+H47+H46</f>
        <v>1571018</v>
      </c>
      <c r="I40" s="51">
        <f>I41+I47+I46</f>
        <v>1778285.7000000002</v>
      </c>
      <c r="J40" s="51">
        <f>J41+J47+J46</f>
        <v>1698860.13</v>
      </c>
      <c r="K40" s="69">
        <f t="shared" si="6"/>
        <v>145.79728247363539</v>
      </c>
      <c r="L40" s="69">
        <f t="shared" si="7"/>
        <v>95.533587769389356</v>
      </c>
    </row>
    <row r="41" spans="2:12" x14ac:dyDescent="0.25">
      <c r="B41" s="5"/>
      <c r="C41" s="5"/>
      <c r="D41" s="5">
        <v>311</v>
      </c>
      <c r="E41" s="5"/>
      <c r="F41" s="5" t="s">
        <v>17</v>
      </c>
      <c r="G41" s="44">
        <f>SUM(G43+G42+G44+G45)</f>
        <v>883627.33</v>
      </c>
      <c r="H41" s="44">
        <f>SUM(H43+H42+H44+H45)</f>
        <v>1211121</v>
      </c>
      <c r="I41" s="44">
        <f>SUM(I43+I42+I44+I4+I45)</f>
        <v>1365590.36</v>
      </c>
      <c r="J41" s="44">
        <f>SUM(J43+J42+J44+J4+J45)</f>
        <v>1309322.79</v>
      </c>
      <c r="K41" s="70">
        <f t="shared" si="6"/>
        <v>148.17590465428452</v>
      </c>
      <c r="L41" s="70">
        <f t="shared" si="7"/>
        <v>95.879615758271754</v>
      </c>
    </row>
    <row r="42" spans="2:12" x14ac:dyDescent="0.25">
      <c r="B42" s="5"/>
      <c r="C42" s="5"/>
      <c r="D42" s="5"/>
      <c r="E42" s="5">
        <v>3111</v>
      </c>
      <c r="F42" s="5" t="s">
        <v>18</v>
      </c>
      <c r="G42" s="42">
        <v>818666.62</v>
      </c>
      <c r="H42" s="42">
        <v>1118498</v>
      </c>
      <c r="I42" s="42">
        <v>1257437.8600000001</v>
      </c>
      <c r="J42" s="45">
        <v>1209898.72</v>
      </c>
      <c r="K42" s="70">
        <f t="shared" si="6"/>
        <v>147.78894002054216</v>
      </c>
      <c r="L42" s="70">
        <f t="shared" si="7"/>
        <v>96.219364669042164</v>
      </c>
    </row>
    <row r="43" spans="2:12" x14ac:dyDescent="0.25">
      <c r="B43" s="5"/>
      <c r="C43" s="5"/>
      <c r="D43" s="5"/>
      <c r="E43" s="5">
        <v>3112</v>
      </c>
      <c r="F43" s="5" t="s">
        <v>91</v>
      </c>
      <c r="G43" s="42">
        <v>1593</v>
      </c>
      <c r="H43" s="42">
        <v>7623</v>
      </c>
      <c r="I43" s="42">
        <v>7152.5</v>
      </c>
      <c r="J43" s="45">
        <v>2352.5</v>
      </c>
      <c r="K43" s="70">
        <f t="shared" ref="K43" si="8">J43/G43*100</f>
        <v>147.67733835530444</v>
      </c>
      <c r="L43" s="70">
        <f t="shared" si="7"/>
        <v>32.890597693114294</v>
      </c>
    </row>
    <row r="44" spans="2:12" x14ac:dyDescent="0.25">
      <c r="B44" s="5"/>
      <c r="C44" s="5"/>
      <c r="D44" s="5"/>
      <c r="E44" s="5">
        <v>3113</v>
      </c>
      <c r="F44" s="5" t="s">
        <v>51</v>
      </c>
      <c r="G44" s="42">
        <v>34367.71</v>
      </c>
      <c r="H44" s="42">
        <v>45000</v>
      </c>
      <c r="I44" s="42">
        <v>52550</v>
      </c>
      <c r="J44" s="45">
        <v>48622.83</v>
      </c>
      <c r="K44" s="70">
        <f t="shared" si="6"/>
        <v>141.47823640271639</v>
      </c>
      <c r="L44" s="70">
        <f t="shared" si="7"/>
        <v>92.526793529971457</v>
      </c>
    </row>
    <row r="45" spans="2:12" x14ac:dyDescent="0.25">
      <c r="B45" s="5"/>
      <c r="C45" s="5"/>
      <c r="D45" s="5"/>
      <c r="E45" s="5">
        <v>3114</v>
      </c>
      <c r="F45" s="5" t="s">
        <v>96</v>
      </c>
      <c r="G45" s="42">
        <v>29000</v>
      </c>
      <c r="H45" s="42">
        <v>40000</v>
      </c>
      <c r="I45" s="42">
        <v>48450</v>
      </c>
      <c r="J45" s="45">
        <v>48448.74</v>
      </c>
      <c r="K45" s="70">
        <f t="shared" si="6"/>
        <v>167.06462068965519</v>
      </c>
      <c r="L45" s="70">
        <f t="shared" si="7"/>
        <v>99.99739938080495</v>
      </c>
    </row>
    <row r="46" spans="2:12" x14ac:dyDescent="0.25">
      <c r="B46" s="5"/>
      <c r="C46" s="5"/>
      <c r="D46" s="5">
        <v>312</v>
      </c>
      <c r="E46" s="5"/>
      <c r="F46" s="5" t="s">
        <v>52</v>
      </c>
      <c r="G46" s="42">
        <v>70686.67</v>
      </c>
      <c r="H46" s="42">
        <v>76300</v>
      </c>
      <c r="I46" s="42">
        <v>79191</v>
      </c>
      <c r="J46" s="45">
        <v>77054.66</v>
      </c>
      <c r="K46" s="70">
        <f t="shared" si="6"/>
        <v>109.00875653075749</v>
      </c>
      <c r="L46" s="70">
        <f t="shared" si="7"/>
        <v>97.302294452652447</v>
      </c>
    </row>
    <row r="47" spans="2:12" x14ac:dyDescent="0.25">
      <c r="B47" s="5"/>
      <c r="C47" s="5"/>
      <c r="D47" s="5">
        <v>313</v>
      </c>
      <c r="E47" s="5"/>
      <c r="F47" s="5" t="s">
        <v>53</v>
      </c>
      <c r="G47" s="44">
        <f>SUM(G49+G48)</f>
        <v>210906.71</v>
      </c>
      <c r="H47" s="44">
        <f>SUM(H49+H48)</f>
        <v>283597</v>
      </c>
      <c r="I47" s="44">
        <f>SUM(I49+I48)</f>
        <v>333504.33999999997</v>
      </c>
      <c r="J47" s="44">
        <f>SUM(J49+J48)</f>
        <v>312482.68</v>
      </c>
      <c r="K47" s="70">
        <f t="shared" si="6"/>
        <v>148.1615639445516</v>
      </c>
      <c r="L47" s="70">
        <f t="shared" si="7"/>
        <v>93.696735700650862</v>
      </c>
    </row>
    <row r="48" spans="2:12" x14ac:dyDescent="0.25">
      <c r="B48" s="5"/>
      <c r="C48" s="5"/>
      <c r="D48" s="5"/>
      <c r="E48" s="5">
        <v>3131</v>
      </c>
      <c r="F48" s="5" t="s">
        <v>95</v>
      </c>
      <c r="G48" s="42">
        <v>64966.69</v>
      </c>
      <c r="H48" s="42">
        <v>88195</v>
      </c>
      <c r="I48" s="42">
        <v>104543.34</v>
      </c>
      <c r="J48" s="45">
        <v>96444.34</v>
      </c>
      <c r="K48" s="70"/>
      <c r="L48" s="70">
        <f t="shared" si="7"/>
        <v>92.25297374275587</v>
      </c>
    </row>
    <row r="49" spans="2:12" x14ac:dyDescent="0.25">
      <c r="B49" s="5"/>
      <c r="C49" s="5"/>
      <c r="D49" s="5"/>
      <c r="E49" s="5">
        <v>3132</v>
      </c>
      <c r="F49" s="5" t="s">
        <v>54</v>
      </c>
      <c r="G49" s="42">
        <v>145940.01999999999</v>
      </c>
      <c r="H49" s="42">
        <v>195402</v>
      </c>
      <c r="I49" s="42">
        <v>228961</v>
      </c>
      <c r="J49" s="45">
        <v>216038.34</v>
      </c>
      <c r="K49" s="70">
        <f t="shared" si="6"/>
        <v>148.03228065886248</v>
      </c>
      <c r="L49" s="70">
        <f t="shared" si="7"/>
        <v>94.355955817803022</v>
      </c>
    </row>
    <row r="50" spans="2:12" x14ac:dyDescent="0.25">
      <c r="B50" s="46"/>
      <c r="C50" s="46">
        <v>32</v>
      </c>
      <c r="D50" s="47"/>
      <c r="E50" s="47"/>
      <c r="F50" s="55" t="s">
        <v>9</v>
      </c>
      <c r="G50" s="57">
        <f>SUM(G51+G55+G62+G71)</f>
        <v>257909.35</v>
      </c>
      <c r="H50" s="57">
        <f>SUM(H51+H55+H62+H71)</f>
        <v>351182</v>
      </c>
      <c r="I50" s="57">
        <f>SUM(I51+I55+I62+I71)</f>
        <v>397318.48</v>
      </c>
      <c r="J50" s="58">
        <f>SUM(J51+J55+J62+J71)</f>
        <v>371929.34</v>
      </c>
      <c r="K50" s="69">
        <f t="shared" si="6"/>
        <v>144.20932781227202</v>
      </c>
      <c r="L50" s="69">
        <f t="shared" ref="L50:L80" si="9">J50/I50*100</f>
        <v>93.609876892713388</v>
      </c>
    </row>
    <row r="51" spans="2:12" x14ac:dyDescent="0.25">
      <c r="B51" s="5"/>
      <c r="C51" s="5"/>
      <c r="D51" s="14">
        <v>321</v>
      </c>
      <c r="E51" s="5"/>
      <c r="F51" s="5" t="s">
        <v>19</v>
      </c>
      <c r="G51" s="43">
        <f>SUM(G52:G54)</f>
        <v>50568.33</v>
      </c>
      <c r="H51" s="43">
        <f>SUM(H52:H54)</f>
        <v>59974</v>
      </c>
      <c r="I51" s="43">
        <f>SUM(I52:I54)</f>
        <v>62974</v>
      </c>
      <c r="J51" s="43">
        <f>SUM(J52:J54)</f>
        <v>60888.58</v>
      </c>
      <c r="K51" s="70">
        <f t="shared" si="6"/>
        <v>120.40852446580696</v>
      </c>
      <c r="L51" s="70">
        <f t="shared" si="9"/>
        <v>96.688442849429919</v>
      </c>
    </row>
    <row r="52" spans="2:12" x14ac:dyDescent="0.25">
      <c r="B52" s="5"/>
      <c r="C52" s="14"/>
      <c r="D52" s="5"/>
      <c r="E52" s="5">
        <v>3211</v>
      </c>
      <c r="F52" s="16" t="s">
        <v>20</v>
      </c>
      <c r="G52" s="45">
        <v>5682.55</v>
      </c>
      <c r="H52" s="42">
        <v>3799</v>
      </c>
      <c r="I52" s="42">
        <v>6066.91</v>
      </c>
      <c r="J52" s="45">
        <v>5390.36</v>
      </c>
      <c r="K52" s="70">
        <f t="shared" si="6"/>
        <v>94.858118274366248</v>
      </c>
      <c r="L52" s="70">
        <f t="shared" si="9"/>
        <v>88.848524207545523</v>
      </c>
    </row>
    <row r="53" spans="2:12" x14ac:dyDescent="0.25">
      <c r="B53" s="5"/>
      <c r="C53" s="14"/>
      <c r="D53" s="6"/>
      <c r="E53" s="6">
        <v>3212</v>
      </c>
      <c r="F53" s="6" t="s">
        <v>55</v>
      </c>
      <c r="G53" s="45">
        <v>27984.16</v>
      </c>
      <c r="H53" s="42">
        <v>40575</v>
      </c>
      <c r="I53" s="42">
        <v>36853</v>
      </c>
      <c r="J53" s="45">
        <v>36846.400000000001</v>
      </c>
      <c r="K53" s="70">
        <f t="shared" si="6"/>
        <v>131.66877261993929</v>
      </c>
      <c r="L53" s="70">
        <f t="shared" si="9"/>
        <v>99.982091010229837</v>
      </c>
    </row>
    <row r="54" spans="2:12" x14ac:dyDescent="0.25">
      <c r="B54" s="5"/>
      <c r="C54" s="5"/>
      <c r="D54" s="6"/>
      <c r="E54" s="6">
        <v>3213</v>
      </c>
      <c r="F54" s="6" t="s">
        <v>56</v>
      </c>
      <c r="G54" s="45">
        <v>16901.62</v>
      </c>
      <c r="H54" s="42">
        <v>15600</v>
      </c>
      <c r="I54" s="42">
        <v>20054.09</v>
      </c>
      <c r="J54" s="45">
        <v>18651.82</v>
      </c>
      <c r="K54" s="70">
        <f t="shared" si="6"/>
        <v>110.35522038715814</v>
      </c>
      <c r="L54" s="70">
        <f t="shared" si="9"/>
        <v>93.007561051137202</v>
      </c>
    </row>
    <row r="55" spans="2:12" x14ac:dyDescent="0.25">
      <c r="B55" s="5"/>
      <c r="C55" s="5"/>
      <c r="D55" s="20">
        <v>322</v>
      </c>
      <c r="E55" s="6"/>
      <c r="F55" s="6" t="s">
        <v>57</v>
      </c>
      <c r="G55" s="43">
        <f>SUM(G56:G61)</f>
        <v>124811.4</v>
      </c>
      <c r="H55" s="43">
        <f>SUM(H56:H61)</f>
        <v>189652</v>
      </c>
      <c r="I55" s="43">
        <f>SUM(I56:I61)</f>
        <v>191601.47</v>
      </c>
      <c r="J55" s="43">
        <f>SUM(J56:J61)</f>
        <v>175861.34000000003</v>
      </c>
      <c r="K55" s="70">
        <f t="shared" si="6"/>
        <v>140.90166443129397</v>
      </c>
      <c r="L55" s="70">
        <f t="shared" si="9"/>
        <v>91.784963862751169</v>
      </c>
    </row>
    <row r="56" spans="2:12" x14ac:dyDescent="0.25">
      <c r="B56" s="5"/>
      <c r="C56" s="5"/>
      <c r="D56" s="6"/>
      <c r="E56" s="6">
        <v>3221</v>
      </c>
      <c r="F56" s="6" t="s">
        <v>58</v>
      </c>
      <c r="G56" s="45">
        <v>7638.97</v>
      </c>
      <c r="H56" s="42">
        <v>9998</v>
      </c>
      <c r="I56" s="42">
        <v>11359</v>
      </c>
      <c r="J56" s="45">
        <v>9853.81</v>
      </c>
      <c r="K56" s="70">
        <f t="shared" si="6"/>
        <v>128.99396122775713</v>
      </c>
      <c r="L56" s="70">
        <f t="shared" si="9"/>
        <v>86.748921559996475</v>
      </c>
    </row>
    <row r="57" spans="2:12" x14ac:dyDescent="0.25">
      <c r="B57" s="5"/>
      <c r="C57" s="5"/>
      <c r="D57" s="6"/>
      <c r="E57" s="6">
        <v>3222</v>
      </c>
      <c r="F57" s="6" t="s">
        <v>59</v>
      </c>
      <c r="G57" s="45">
        <v>4977.32</v>
      </c>
      <c r="H57" s="42">
        <v>7747</v>
      </c>
      <c r="I57" s="42">
        <v>5739.92</v>
      </c>
      <c r="J57" s="45">
        <v>6084.13</v>
      </c>
      <c r="K57" s="70">
        <f t="shared" si="6"/>
        <v>122.23706733744264</v>
      </c>
      <c r="L57" s="70">
        <f t="shared" si="9"/>
        <v>105.99677347419475</v>
      </c>
    </row>
    <row r="58" spans="2:12" x14ac:dyDescent="0.25">
      <c r="B58" s="5"/>
      <c r="C58" s="5"/>
      <c r="D58" s="6"/>
      <c r="E58" s="6">
        <v>3223</v>
      </c>
      <c r="F58" s="6" t="s">
        <v>60</v>
      </c>
      <c r="G58" s="45">
        <v>33109.730000000003</v>
      </c>
      <c r="H58" s="42">
        <v>47000</v>
      </c>
      <c r="I58" s="42">
        <v>44000</v>
      </c>
      <c r="J58" s="45">
        <v>33424.44</v>
      </c>
      <c r="K58" s="70">
        <f t="shared" si="6"/>
        <v>100.95050608990167</v>
      </c>
      <c r="L58" s="70">
        <f t="shared" si="9"/>
        <v>75.964636363636373</v>
      </c>
    </row>
    <row r="59" spans="2:12" x14ac:dyDescent="0.25">
      <c r="B59" s="5"/>
      <c r="C59" s="5"/>
      <c r="D59" s="6"/>
      <c r="E59" s="6">
        <v>3224</v>
      </c>
      <c r="F59" s="6" t="s">
        <v>61</v>
      </c>
      <c r="G59" s="45">
        <v>15028.22</v>
      </c>
      <c r="H59" s="42">
        <v>26656</v>
      </c>
      <c r="I59" s="42">
        <v>32681</v>
      </c>
      <c r="J59" s="45">
        <v>30916.59</v>
      </c>
      <c r="K59" s="70">
        <f t="shared" si="6"/>
        <v>205.72356539896276</v>
      </c>
      <c r="L59" s="70">
        <f t="shared" si="9"/>
        <v>94.601113797007443</v>
      </c>
    </row>
    <row r="60" spans="2:12" x14ac:dyDescent="0.25">
      <c r="B60" s="5"/>
      <c r="C60" s="5"/>
      <c r="D60" s="6"/>
      <c r="E60" s="6">
        <v>3225</v>
      </c>
      <c r="F60" s="6" t="s">
        <v>62</v>
      </c>
      <c r="G60" s="45">
        <v>2139.52</v>
      </c>
      <c r="H60" s="42">
        <v>6101</v>
      </c>
      <c r="I60" s="42">
        <v>5660</v>
      </c>
      <c r="J60" s="45">
        <v>3471.35</v>
      </c>
      <c r="K60" s="70">
        <f t="shared" si="6"/>
        <v>162.24900912354173</v>
      </c>
      <c r="L60" s="70">
        <f t="shared" si="9"/>
        <v>61.331272084805654</v>
      </c>
    </row>
    <row r="61" spans="2:12" x14ac:dyDescent="0.25">
      <c r="B61" s="5"/>
      <c r="C61" s="5"/>
      <c r="D61" s="6"/>
      <c r="E61" s="6">
        <v>3227</v>
      </c>
      <c r="F61" s="6" t="s">
        <v>63</v>
      </c>
      <c r="G61" s="45">
        <v>61917.64</v>
      </c>
      <c r="H61" s="42">
        <v>92150</v>
      </c>
      <c r="I61" s="42">
        <v>92161.55</v>
      </c>
      <c r="J61" s="45">
        <v>92111.02</v>
      </c>
      <c r="K61" s="70">
        <f t="shared" si="6"/>
        <v>148.76377717238577</v>
      </c>
      <c r="L61" s="70">
        <f t="shared" si="9"/>
        <v>99.945172363095026</v>
      </c>
    </row>
    <row r="62" spans="2:12" x14ac:dyDescent="0.25">
      <c r="B62" s="5"/>
      <c r="C62" s="5"/>
      <c r="D62" s="20">
        <v>323</v>
      </c>
      <c r="E62" s="6"/>
      <c r="F62" s="6" t="s">
        <v>64</v>
      </c>
      <c r="G62" s="43">
        <f>SUM(G63:G70)</f>
        <v>71361.009999999995</v>
      </c>
      <c r="H62" s="43">
        <f>SUM(H63:H70)</f>
        <v>89658</v>
      </c>
      <c r="I62" s="43">
        <f>SUM(I63:I70)</f>
        <v>130845.01000000001</v>
      </c>
      <c r="J62" s="43">
        <f>SUM(J63:J70)</f>
        <v>124462.61999999998</v>
      </c>
      <c r="K62" s="70">
        <f t="shared" si="6"/>
        <v>174.41263793771975</v>
      </c>
      <c r="L62" s="70">
        <f t="shared" si="9"/>
        <v>95.122175465460984</v>
      </c>
    </row>
    <row r="63" spans="2:12" x14ac:dyDescent="0.25">
      <c r="B63" s="5"/>
      <c r="C63" s="5"/>
      <c r="D63" s="6"/>
      <c r="E63" s="6">
        <v>3231</v>
      </c>
      <c r="F63" s="6" t="s">
        <v>65</v>
      </c>
      <c r="G63" s="45">
        <v>6933.75</v>
      </c>
      <c r="H63" s="42">
        <v>8173</v>
      </c>
      <c r="I63" s="42">
        <v>9708</v>
      </c>
      <c r="J63" s="45">
        <v>7941.4</v>
      </c>
      <c r="K63" s="70">
        <f t="shared" si="6"/>
        <v>114.53254011177212</v>
      </c>
      <c r="L63" s="70">
        <f t="shared" si="9"/>
        <v>81.80263700041202</v>
      </c>
    </row>
    <row r="64" spans="2:12" x14ac:dyDescent="0.25">
      <c r="B64" s="5"/>
      <c r="C64" s="5"/>
      <c r="D64" s="6"/>
      <c r="E64" s="6">
        <v>3232</v>
      </c>
      <c r="F64" s="6" t="s">
        <v>66</v>
      </c>
      <c r="G64" s="45">
        <v>45100.59</v>
      </c>
      <c r="H64" s="42">
        <v>43263</v>
      </c>
      <c r="I64" s="42">
        <v>72714.38</v>
      </c>
      <c r="J64" s="45">
        <v>67405.37</v>
      </c>
      <c r="K64" s="70">
        <f t="shared" si="6"/>
        <v>149.45562796406878</v>
      </c>
      <c r="L64" s="70">
        <f t="shared" si="9"/>
        <v>92.698816932771749</v>
      </c>
    </row>
    <row r="65" spans="2:12" x14ac:dyDescent="0.25">
      <c r="B65" s="5"/>
      <c r="C65" s="5"/>
      <c r="D65" s="6"/>
      <c r="E65" s="6">
        <v>3233</v>
      </c>
      <c r="F65" s="6" t="s">
        <v>97</v>
      </c>
      <c r="G65" s="45">
        <v>518</v>
      </c>
      <c r="H65" s="42">
        <v>534</v>
      </c>
      <c r="I65" s="42">
        <v>550</v>
      </c>
      <c r="J65" s="45">
        <v>550</v>
      </c>
      <c r="K65" s="70">
        <f t="shared" si="6"/>
        <v>106.17760617760619</v>
      </c>
      <c r="L65" s="70">
        <f t="shared" si="9"/>
        <v>100</v>
      </c>
    </row>
    <row r="66" spans="2:12" x14ac:dyDescent="0.25">
      <c r="B66" s="5"/>
      <c r="C66" s="5"/>
      <c r="D66" s="6"/>
      <c r="E66" s="6">
        <v>3234</v>
      </c>
      <c r="F66" s="6" t="s">
        <v>67</v>
      </c>
      <c r="G66" s="45">
        <v>2672.42</v>
      </c>
      <c r="H66" s="42">
        <v>3300</v>
      </c>
      <c r="I66" s="42">
        <v>5500</v>
      </c>
      <c r="J66" s="45">
        <v>5010.1499999999996</v>
      </c>
      <c r="K66" s="70">
        <f t="shared" si="6"/>
        <v>187.47614521669496</v>
      </c>
      <c r="L66" s="70">
        <f t="shared" si="9"/>
        <v>91.09363636363635</v>
      </c>
    </row>
    <row r="67" spans="2:12" x14ac:dyDescent="0.25">
      <c r="B67" s="5"/>
      <c r="C67" s="5"/>
      <c r="D67" s="6"/>
      <c r="E67" s="6">
        <v>3236</v>
      </c>
      <c r="F67" s="6" t="s">
        <v>68</v>
      </c>
      <c r="G67" s="45">
        <v>2168.2399999999998</v>
      </c>
      <c r="H67" s="42">
        <v>4476</v>
      </c>
      <c r="I67" s="42">
        <v>3968.47</v>
      </c>
      <c r="J67" s="45">
        <v>3772.31</v>
      </c>
      <c r="K67" s="70">
        <f t="shared" si="6"/>
        <v>173.98027893591117</v>
      </c>
      <c r="L67" s="70">
        <f t="shared" si="9"/>
        <v>95.057037094900551</v>
      </c>
    </row>
    <row r="68" spans="2:12" x14ac:dyDescent="0.25">
      <c r="B68" s="5"/>
      <c r="C68" s="5"/>
      <c r="D68" s="6"/>
      <c r="E68" s="6">
        <v>3237</v>
      </c>
      <c r="F68" s="6" t="s">
        <v>69</v>
      </c>
      <c r="G68" s="45">
        <v>9331.44</v>
      </c>
      <c r="H68" s="42">
        <v>22449</v>
      </c>
      <c r="I68" s="42">
        <v>28049</v>
      </c>
      <c r="J68" s="45">
        <v>31274.18</v>
      </c>
      <c r="K68" s="70">
        <f t="shared" si="6"/>
        <v>335.14848726455938</v>
      </c>
      <c r="L68" s="70">
        <f t="shared" si="9"/>
        <v>111.49837783878213</v>
      </c>
    </row>
    <row r="69" spans="2:12" x14ac:dyDescent="0.25">
      <c r="B69" s="5"/>
      <c r="C69" s="5"/>
      <c r="D69" s="6"/>
      <c r="E69" s="6">
        <v>3238</v>
      </c>
      <c r="F69" s="6" t="s">
        <v>70</v>
      </c>
      <c r="G69" s="45">
        <v>3063</v>
      </c>
      <c r="H69" s="42">
        <v>4063</v>
      </c>
      <c r="I69" s="42">
        <v>4287.63</v>
      </c>
      <c r="J69" s="45">
        <v>3755.22</v>
      </c>
      <c r="K69" s="70">
        <f t="shared" si="6"/>
        <v>122.59941234084231</v>
      </c>
      <c r="L69" s="70">
        <f t="shared" si="9"/>
        <v>87.582650555201809</v>
      </c>
    </row>
    <row r="70" spans="2:12" x14ac:dyDescent="0.25">
      <c r="B70" s="5"/>
      <c r="C70" s="5"/>
      <c r="D70" s="6"/>
      <c r="E70" s="6">
        <v>3239</v>
      </c>
      <c r="F70" s="6" t="s">
        <v>71</v>
      </c>
      <c r="G70" s="45">
        <v>1573.57</v>
      </c>
      <c r="H70" s="42">
        <v>3400</v>
      </c>
      <c r="I70" s="42">
        <v>6067.53</v>
      </c>
      <c r="J70" s="45">
        <v>4753.99</v>
      </c>
      <c r="K70" s="70">
        <f t="shared" si="6"/>
        <v>302.11493610071363</v>
      </c>
      <c r="L70" s="70">
        <f t="shared" si="9"/>
        <v>78.351322531573814</v>
      </c>
    </row>
    <row r="71" spans="2:12" x14ac:dyDescent="0.25">
      <c r="B71" s="5"/>
      <c r="C71" s="5"/>
      <c r="D71" s="20">
        <v>329</v>
      </c>
      <c r="E71" s="6"/>
      <c r="F71" s="6" t="s">
        <v>72</v>
      </c>
      <c r="G71" s="43">
        <f>SUM(G72:G76)</f>
        <v>11168.610000000002</v>
      </c>
      <c r="H71" s="43">
        <f>SUM(H72:H76)</f>
        <v>11898</v>
      </c>
      <c r="I71" s="43">
        <f>SUM(I72:I76)</f>
        <v>11898.000000000002</v>
      </c>
      <c r="J71" s="43">
        <f>SUM(J72:J76)</f>
        <v>10716.8</v>
      </c>
      <c r="K71" s="70">
        <f t="shared" si="6"/>
        <v>95.954644311154183</v>
      </c>
      <c r="L71" s="70">
        <f t="shared" si="9"/>
        <v>90.072281055639579</v>
      </c>
    </row>
    <row r="72" spans="2:12" x14ac:dyDescent="0.25">
      <c r="B72" s="5"/>
      <c r="C72" s="5"/>
      <c r="D72" s="20"/>
      <c r="E72" s="6">
        <v>3292</v>
      </c>
      <c r="F72" s="6" t="s">
        <v>73</v>
      </c>
      <c r="G72" s="45">
        <v>6163.93</v>
      </c>
      <c r="H72" s="42">
        <v>6653</v>
      </c>
      <c r="I72" s="42">
        <v>7441.13</v>
      </c>
      <c r="J72" s="45">
        <v>6569.38</v>
      </c>
      <c r="K72" s="70">
        <f t="shared" si="6"/>
        <v>106.57778397872787</v>
      </c>
      <c r="L72" s="70">
        <f t="shared" si="9"/>
        <v>88.284709446011561</v>
      </c>
    </row>
    <row r="73" spans="2:12" x14ac:dyDescent="0.25">
      <c r="B73" s="5"/>
      <c r="C73" s="5"/>
      <c r="D73" s="20"/>
      <c r="E73" s="6">
        <v>3293</v>
      </c>
      <c r="F73" s="6" t="s">
        <v>98</v>
      </c>
      <c r="G73" s="45">
        <v>4199.63</v>
      </c>
      <c r="H73" s="42">
        <v>3200</v>
      </c>
      <c r="I73" s="42">
        <v>3200</v>
      </c>
      <c r="J73" s="45">
        <v>3198.42</v>
      </c>
      <c r="K73" s="70">
        <f t="shared" si="6"/>
        <v>76.159566437995736</v>
      </c>
      <c r="L73" s="70">
        <f t="shared" si="9"/>
        <v>99.950625000000002</v>
      </c>
    </row>
    <row r="74" spans="2:12" x14ac:dyDescent="0.25">
      <c r="B74" s="5"/>
      <c r="C74" s="5"/>
      <c r="D74" s="20"/>
      <c r="E74" s="6">
        <v>3294</v>
      </c>
      <c r="F74" s="6" t="s">
        <v>99</v>
      </c>
      <c r="G74" s="45">
        <v>560</v>
      </c>
      <c r="H74" s="42">
        <v>630</v>
      </c>
      <c r="I74" s="42">
        <v>800</v>
      </c>
      <c r="J74" s="45">
        <v>799</v>
      </c>
      <c r="K74" s="70">
        <f t="shared" si="6"/>
        <v>142.67857142857144</v>
      </c>
      <c r="L74" s="70">
        <f t="shared" si="9"/>
        <v>99.875</v>
      </c>
    </row>
    <row r="75" spans="2:12" x14ac:dyDescent="0.25">
      <c r="B75" s="5"/>
      <c r="C75" s="5"/>
      <c r="D75" s="20"/>
      <c r="E75" s="6">
        <v>3295</v>
      </c>
      <c r="F75" s="6" t="s">
        <v>74</v>
      </c>
      <c r="G75" s="45">
        <v>109.45</v>
      </c>
      <c r="H75" s="42">
        <v>82</v>
      </c>
      <c r="I75" s="42">
        <v>82</v>
      </c>
      <c r="J75" s="45">
        <v>0</v>
      </c>
      <c r="K75" s="70">
        <f t="shared" si="6"/>
        <v>0</v>
      </c>
      <c r="L75" s="70">
        <f t="shared" si="9"/>
        <v>0</v>
      </c>
    </row>
    <row r="76" spans="2:12" x14ac:dyDescent="0.25">
      <c r="B76" s="5"/>
      <c r="C76" s="5"/>
      <c r="D76" s="20"/>
      <c r="E76" s="6">
        <v>3299</v>
      </c>
      <c r="F76" s="6" t="s">
        <v>72</v>
      </c>
      <c r="G76" s="45">
        <v>135.6</v>
      </c>
      <c r="H76" s="42">
        <v>1333</v>
      </c>
      <c r="I76" s="42">
        <v>374.87</v>
      </c>
      <c r="J76" s="45">
        <v>150</v>
      </c>
      <c r="K76" s="70">
        <f t="shared" ref="K76" si="10">J76/G76*100</f>
        <v>110.61946902654867</v>
      </c>
      <c r="L76" s="70">
        <f t="shared" ref="L76" si="11">J76/I76*100</f>
        <v>40.013871475444816</v>
      </c>
    </row>
    <row r="77" spans="2:12" x14ac:dyDescent="0.25">
      <c r="B77" s="46"/>
      <c r="C77" s="46">
        <v>34</v>
      </c>
      <c r="D77" s="47"/>
      <c r="E77" s="47"/>
      <c r="F77" s="56" t="s">
        <v>75</v>
      </c>
      <c r="G77" s="50">
        <f t="shared" ref="G77:J78" si="12">SUM(G78)</f>
        <v>547</v>
      </c>
      <c r="H77" s="52">
        <f t="shared" si="12"/>
        <v>600</v>
      </c>
      <c r="I77" s="52">
        <f t="shared" si="12"/>
        <v>700</v>
      </c>
      <c r="J77" s="52">
        <f t="shared" si="12"/>
        <v>700</v>
      </c>
      <c r="K77" s="69">
        <f t="shared" si="6"/>
        <v>127.97074954296161</v>
      </c>
      <c r="L77" s="69">
        <f t="shared" si="9"/>
        <v>100</v>
      </c>
    </row>
    <row r="78" spans="2:12" x14ac:dyDescent="0.25">
      <c r="B78" s="5"/>
      <c r="C78" s="5"/>
      <c r="D78" s="6">
        <v>343</v>
      </c>
      <c r="E78" s="6"/>
      <c r="F78" s="6" t="s">
        <v>76</v>
      </c>
      <c r="G78" s="43">
        <f t="shared" si="12"/>
        <v>547</v>
      </c>
      <c r="H78" s="44">
        <f t="shared" si="12"/>
        <v>600</v>
      </c>
      <c r="I78" s="44">
        <f t="shared" si="12"/>
        <v>700</v>
      </c>
      <c r="J78" s="44">
        <f t="shared" si="12"/>
        <v>700</v>
      </c>
      <c r="K78" s="70">
        <f t="shared" si="6"/>
        <v>127.97074954296161</v>
      </c>
      <c r="L78" s="70">
        <f t="shared" si="9"/>
        <v>100</v>
      </c>
    </row>
    <row r="79" spans="2:12" x14ac:dyDescent="0.25">
      <c r="B79" s="5"/>
      <c r="C79" s="5"/>
      <c r="D79" s="6"/>
      <c r="E79" s="6">
        <v>3431</v>
      </c>
      <c r="F79" s="6" t="s">
        <v>77</v>
      </c>
      <c r="G79" s="42">
        <v>547</v>
      </c>
      <c r="H79" s="42">
        <v>600</v>
      </c>
      <c r="I79" s="42">
        <v>700</v>
      </c>
      <c r="J79" s="45">
        <v>700</v>
      </c>
      <c r="K79" s="70">
        <f t="shared" si="6"/>
        <v>127.97074954296161</v>
      </c>
      <c r="L79" s="70">
        <f t="shared" si="9"/>
        <v>100</v>
      </c>
    </row>
    <row r="80" spans="2:12" x14ac:dyDescent="0.25">
      <c r="B80" s="62">
        <v>4</v>
      </c>
      <c r="C80" s="62"/>
      <c r="D80" s="62"/>
      <c r="E80" s="62"/>
      <c r="F80" s="63" t="s">
        <v>5</v>
      </c>
      <c r="G80" s="59">
        <f>SUM(G81)</f>
        <v>52818.39</v>
      </c>
      <c r="H80" s="59">
        <f>SUM(H81)</f>
        <v>81118</v>
      </c>
      <c r="I80" s="59">
        <f>SUM(I81)</f>
        <v>94015.82</v>
      </c>
      <c r="J80" s="60">
        <f>SUM(J81)</f>
        <v>44985.87</v>
      </c>
      <c r="K80" s="68">
        <f t="shared" si="6"/>
        <v>85.170846744855339</v>
      </c>
      <c r="L80" s="68">
        <f t="shared" si="9"/>
        <v>47.849255582730649</v>
      </c>
    </row>
    <row r="81" spans="2:12" x14ac:dyDescent="0.25">
      <c r="B81" s="49"/>
      <c r="C81" s="49">
        <v>42</v>
      </c>
      <c r="D81" s="49"/>
      <c r="E81" s="49"/>
      <c r="F81" s="61" t="s">
        <v>78</v>
      </c>
      <c r="G81" s="50">
        <f>SUM(G82+G91+G89)</f>
        <v>52818.39</v>
      </c>
      <c r="H81" s="50">
        <f>SUM(H82+H91+H89)</f>
        <v>81118</v>
      </c>
      <c r="I81" s="50">
        <f>SUM(I82+I91+I89)</f>
        <v>94015.82</v>
      </c>
      <c r="J81" s="50">
        <f>SUM(J82+J91+J89)</f>
        <v>44985.87</v>
      </c>
      <c r="K81" s="69">
        <f t="shared" si="6"/>
        <v>85.170846744855339</v>
      </c>
      <c r="L81" s="69">
        <f t="shared" ref="L81:L92" si="13">J81/I81*100</f>
        <v>47.849255582730649</v>
      </c>
    </row>
    <row r="82" spans="2:12" x14ac:dyDescent="0.25">
      <c r="B82" s="7"/>
      <c r="C82" s="7"/>
      <c r="D82" s="5">
        <v>422</v>
      </c>
      <c r="E82" s="5"/>
      <c r="F82" s="5" t="s">
        <v>79</v>
      </c>
      <c r="G82" s="43">
        <f>SUM(G83:G88)</f>
        <v>49523.39</v>
      </c>
      <c r="H82" s="43">
        <f>SUM(H83:H88)</f>
        <v>51118</v>
      </c>
      <c r="I82" s="43">
        <f>SUM(I83:I88)</f>
        <v>51265.82</v>
      </c>
      <c r="J82" s="43">
        <f>SUM(J83:J88)</f>
        <v>32235.870000000003</v>
      </c>
      <c r="K82" s="70">
        <f t="shared" si="6"/>
        <v>65.092211983064971</v>
      </c>
      <c r="L82" s="70">
        <f t="shared" si="13"/>
        <v>62.879848600880671</v>
      </c>
    </row>
    <row r="83" spans="2:12" x14ac:dyDescent="0.25">
      <c r="B83" s="7"/>
      <c r="C83" s="7"/>
      <c r="D83" s="5"/>
      <c r="E83" s="5">
        <v>4221</v>
      </c>
      <c r="F83" s="5" t="s">
        <v>80</v>
      </c>
      <c r="G83" s="45">
        <v>3494.95</v>
      </c>
      <c r="H83" s="42">
        <v>2500</v>
      </c>
      <c r="I83" s="42">
        <v>2305</v>
      </c>
      <c r="J83" s="45">
        <v>1888.5</v>
      </c>
      <c r="K83" s="70">
        <f t="shared" si="6"/>
        <v>54.035107798394833</v>
      </c>
      <c r="L83" s="70">
        <f t="shared" si="13"/>
        <v>81.930585683297181</v>
      </c>
    </row>
    <row r="84" spans="2:12" x14ac:dyDescent="0.25">
      <c r="B84" s="7"/>
      <c r="C84" s="7"/>
      <c r="D84" s="5"/>
      <c r="E84" s="5">
        <v>4222</v>
      </c>
      <c r="F84" s="5" t="s">
        <v>88</v>
      </c>
      <c r="G84" s="45">
        <v>4602.4799999999996</v>
      </c>
      <c r="H84" s="42">
        <v>6155</v>
      </c>
      <c r="I84" s="42">
        <v>4155</v>
      </c>
      <c r="J84" s="45">
        <v>0</v>
      </c>
      <c r="K84" s="70">
        <f t="shared" si="6"/>
        <v>0</v>
      </c>
      <c r="L84" s="70">
        <f t="shared" si="13"/>
        <v>0</v>
      </c>
    </row>
    <row r="85" spans="2:12" x14ac:dyDescent="0.25">
      <c r="B85" s="7"/>
      <c r="C85" s="7"/>
      <c r="D85" s="5"/>
      <c r="E85" s="5">
        <v>4223</v>
      </c>
      <c r="F85" s="5" t="s">
        <v>81</v>
      </c>
      <c r="G85" s="45">
        <v>22380.89</v>
      </c>
      <c r="H85" s="42">
        <v>30963</v>
      </c>
      <c r="I85" s="42">
        <v>31876.44</v>
      </c>
      <c r="J85" s="45">
        <v>19140.240000000002</v>
      </c>
      <c r="K85" s="70">
        <f t="shared" si="6"/>
        <v>85.520459642132209</v>
      </c>
      <c r="L85" s="70">
        <f t="shared" si="13"/>
        <v>60.045099139050663</v>
      </c>
    </row>
    <row r="86" spans="2:12" x14ac:dyDescent="0.25">
      <c r="B86" s="7"/>
      <c r="C86" s="7"/>
      <c r="D86" s="5"/>
      <c r="E86" s="5">
        <v>4224</v>
      </c>
      <c r="F86" s="5" t="s">
        <v>110</v>
      </c>
      <c r="G86" s="45"/>
      <c r="H86" s="42"/>
      <c r="I86" s="42"/>
      <c r="J86" s="45"/>
      <c r="K86" s="70"/>
      <c r="L86" s="70" t="e">
        <f t="shared" si="13"/>
        <v>#DIV/0!</v>
      </c>
    </row>
    <row r="87" spans="2:12" x14ac:dyDescent="0.25">
      <c r="B87" s="7"/>
      <c r="C87" s="7"/>
      <c r="D87" s="5"/>
      <c r="E87" s="5">
        <v>4225</v>
      </c>
      <c r="F87" s="5" t="s">
        <v>105</v>
      </c>
      <c r="G87" s="45">
        <v>13712.57</v>
      </c>
      <c r="H87" s="42">
        <v>10000</v>
      </c>
      <c r="I87" s="42">
        <v>11429.38</v>
      </c>
      <c r="J87" s="45">
        <v>9776.1299999999992</v>
      </c>
      <c r="K87" s="70">
        <f t="shared" si="6"/>
        <v>71.293200326415828</v>
      </c>
      <c r="L87" s="70">
        <f t="shared" si="13"/>
        <v>85.535085892673095</v>
      </c>
    </row>
    <row r="88" spans="2:12" x14ac:dyDescent="0.25">
      <c r="B88" s="7"/>
      <c r="C88" s="7" t="s">
        <v>10</v>
      </c>
      <c r="D88" s="5"/>
      <c r="E88" s="5">
        <v>4227</v>
      </c>
      <c r="F88" s="5" t="s">
        <v>82</v>
      </c>
      <c r="G88" s="45">
        <v>5332.5</v>
      </c>
      <c r="H88" s="42">
        <v>1500</v>
      </c>
      <c r="I88" s="42">
        <v>1500</v>
      </c>
      <c r="J88" s="45">
        <v>1431</v>
      </c>
      <c r="K88" s="70">
        <f t="shared" si="6"/>
        <v>26.835443037974681</v>
      </c>
      <c r="L88" s="70">
        <f t="shared" si="13"/>
        <v>95.399999999999991</v>
      </c>
    </row>
    <row r="89" spans="2:12" x14ac:dyDescent="0.25">
      <c r="B89" s="7"/>
      <c r="C89" s="7"/>
      <c r="D89" s="5">
        <v>423</v>
      </c>
      <c r="E89" s="5"/>
      <c r="F89" s="5" t="s">
        <v>106</v>
      </c>
      <c r="G89" s="43">
        <f>G90</f>
        <v>3295</v>
      </c>
      <c r="H89" s="43">
        <f>H90</f>
        <v>30000</v>
      </c>
      <c r="I89" s="43">
        <f>I90</f>
        <v>42750</v>
      </c>
      <c r="J89" s="43">
        <f>J90</f>
        <v>12750</v>
      </c>
      <c r="K89" s="70">
        <f t="shared" si="6"/>
        <v>386.94992412746586</v>
      </c>
      <c r="L89" s="70">
        <f t="shared" si="13"/>
        <v>29.82456140350877</v>
      </c>
    </row>
    <row r="90" spans="2:12" x14ac:dyDescent="0.25">
      <c r="B90" s="7"/>
      <c r="C90" s="7"/>
      <c r="D90" s="5"/>
      <c r="E90" s="5">
        <v>4231</v>
      </c>
      <c r="F90" s="5" t="s">
        <v>107</v>
      </c>
      <c r="G90" s="42">
        <v>3295</v>
      </c>
      <c r="H90" s="42">
        <v>30000</v>
      </c>
      <c r="I90" s="42">
        <v>42750</v>
      </c>
      <c r="J90" s="45">
        <v>12750</v>
      </c>
      <c r="K90" s="70">
        <f t="shared" si="6"/>
        <v>386.94992412746586</v>
      </c>
      <c r="L90" s="70">
        <f t="shared" si="13"/>
        <v>29.82456140350877</v>
      </c>
    </row>
    <row r="91" spans="2:12" x14ac:dyDescent="0.25">
      <c r="B91" s="76"/>
      <c r="C91" s="76"/>
      <c r="D91" s="78">
        <v>426</v>
      </c>
      <c r="E91" s="76"/>
      <c r="F91" s="76" t="s">
        <v>90</v>
      </c>
      <c r="G91" s="77">
        <f>G92</f>
        <v>0</v>
      </c>
      <c r="H91" s="70">
        <v>0</v>
      </c>
      <c r="I91" s="70">
        <v>0</v>
      </c>
      <c r="J91" s="77">
        <v>0</v>
      </c>
      <c r="K91" s="70" t="e">
        <f t="shared" si="6"/>
        <v>#DIV/0!</v>
      </c>
      <c r="L91" s="70" t="e">
        <f t="shared" si="13"/>
        <v>#DIV/0!</v>
      </c>
    </row>
    <row r="92" spans="2:12" x14ac:dyDescent="0.25">
      <c r="B92" s="75"/>
      <c r="C92" s="75"/>
      <c r="D92" s="75"/>
      <c r="E92" s="75">
        <v>4262</v>
      </c>
      <c r="F92" s="75" t="s">
        <v>89</v>
      </c>
      <c r="G92" s="45"/>
      <c r="H92" s="45">
        <v>0</v>
      </c>
      <c r="I92" s="45">
        <v>0</v>
      </c>
      <c r="J92" s="45">
        <v>0</v>
      </c>
      <c r="K92" s="70" t="e">
        <f t="shared" si="6"/>
        <v>#DIV/0!</v>
      </c>
      <c r="L92" s="70" t="e">
        <f t="shared" si="13"/>
        <v>#DIV/0!</v>
      </c>
    </row>
  </sheetData>
  <mergeCells count="7">
    <mergeCell ref="B8:F8"/>
    <mergeCell ref="B9:F9"/>
    <mergeCell ref="B36:F36"/>
    <mergeCell ref="B37:F37"/>
    <mergeCell ref="B2:L2"/>
    <mergeCell ref="B4:L4"/>
    <mergeCell ref="B6:L6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22"/>
  <sheetViews>
    <sheetView zoomScaleNormal="100" workbookViewId="0">
      <selection activeCell="B4" sqref="B4:H22"/>
    </sheetView>
  </sheetViews>
  <sheetFormatPr defaultRowHeight="15" x14ac:dyDescent="0.25"/>
  <cols>
    <col min="2" max="2" width="37.7109375" customWidth="1"/>
    <col min="3" max="4" width="25.28515625" style="36" customWidth="1"/>
    <col min="5" max="5" width="25.28515625" customWidth="1"/>
    <col min="6" max="6" width="25.28515625" style="36" customWidth="1"/>
    <col min="7" max="7" width="14.42578125" style="36" customWidth="1"/>
    <col min="8" max="8" width="15.7109375" style="36" customWidth="1"/>
  </cols>
  <sheetData>
    <row r="1" spans="2:8" ht="18" x14ac:dyDescent="0.25">
      <c r="B1" s="1"/>
      <c r="C1" s="27"/>
      <c r="D1" s="27"/>
      <c r="E1" s="1"/>
      <c r="F1" s="37"/>
      <c r="G1" s="37"/>
      <c r="H1" s="37"/>
    </row>
    <row r="2" spans="2:8" ht="15.75" customHeight="1" x14ac:dyDescent="0.25">
      <c r="B2" s="134" t="s">
        <v>23</v>
      </c>
      <c r="C2" s="134"/>
      <c r="D2" s="134"/>
      <c r="E2" s="134"/>
      <c r="F2" s="134"/>
      <c r="G2" s="134"/>
      <c r="H2" s="134"/>
    </row>
    <row r="3" spans="2:8" ht="18" x14ac:dyDescent="0.25">
      <c r="B3" s="1"/>
      <c r="C3" s="27"/>
      <c r="D3" s="27"/>
      <c r="E3" s="1"/>
      <c r="F3" s="37"/>
      <c r="G3" s="37"/>
      <c r="H3" s="37"/>
    </row>
    <row r="4" spans="2:8" ht="25.5" x14ac:dyDescent="0.25">
      <c r="B4" s="26" t="s">
        <v>6</v>
      </c>
      <c r="C4" s="41" t="s">
        <v>109</v>
      </c>
      <c r="D4" s="41" t="s">
        <v>112</v>
      </c>
      <c r="E4" s="26" t="s">
        <v>113</v>
      </c>
      <c r="F4" s="41" t="s">
        <v>115</v>
      </c>
      <c r="G4" s="41" t="s">
        <v>11</v>
      </c>
      <c r="H4" s="41" t="s">
        <v>25</v>
      </c>
    </row>
    <row r="5" spans="2:8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41" t="s">
        <v>13</v>
      </c>
      <c r="H5" s="41" t="s">
        <v>14</v>
      </c>
    </row>
    <row r="6" spans="2:8" x14ac:dyDescent="0.25">
      <c r="B6" s="53" t="s">
        <v>22</v>
      </c>
      <c r="C6" s="59">
        <f>SUM(C7:C12)</f>
        <v>1455477.88</v>
      </c>
      <c r="D6" s="59">
        <f>SUM(D7:D12)</f>
        <v>2003918</v>
      </c>
      <c r="E6" s="59">
        <f>SUM(E7:E12)</f>
        <v>2270320</v>
      </c>
      <c r="F6" s="60">
        <f>SUM(F7:F12)</f>
        <v>1962756.7600000002</v>
      </c>
      <c r="G6" s="68">
        <f>F6/C6*100</f>
        <v>134.85308069401921</v>
      </c>
      <c r="H6" s="68">
        <f>F6/E6*100</f>
        <v>86.452868318122569</v>
      </c>
    </row>
    <row r="7" spans="2:8" x14ac:dyDescent="0.25">
      <c r="B7" s="19" t="s">
        <v>83</v>
      </c>
      <c r="C7" s="42">
        <v>1216069.72</v>
      </c>
      <c r="D7" s="42">
        <v>1624574.75</v>
      </c>
      <c r="E7" s="42">
        <v>1830998.29</v>
      </c>
      <c r="F7" s="45">
        <v>1613388.09</v>
      </c>
      <c r="G7" s="70">
        <f t="shared" ref="G7:G19" si="0">F7/C7*100</f>
        <v>132.67233477370033</v>
      </c>
      <c r="H7" s="70">
        <f t="shared" ref="H7:H20" si="1">F7/E7*100</f>
        <v>88.115215552713593</v>
      </c>
    </row>
    <row r="8" spans="2:8" x14ac:dyDescent="0.25">
      <c r="B8" s="18" t="s">
        <v>84</v>
      </c>
      <c r="C8" s="42">
        <v>36327.4</v>
      </c>
      <c r="D8" s="42">
        <v>31850</v>
      </c>
      <c r="E8" s="42">
        <v>35850</v>
      </c>
      <c r="F8" s="45">
        <v>40163.81</v>
      </c>
      <c r="G8" s="70">
        <f t="shared" si="0"/>
        <v>110.56065118890974</v>
      </c>
      <c r="H8" s="70">
        <f t="shared" si="1"/>
        <v>112.03294281729428</v>
      </c>
    </row>
    <row r="9" spans="2:8" x14ac:dyDescent="0.25">
      <c r="B9" s="18" t="s">
        <v>85</v>
      </c>
      <c r="C9" s="42">
        <v>196480.76</v>
      </c>
      <c r="D9" s="42">
        <v>299493.25</v>
      </c>
      <c r="E9" s="42">
        <v>341188.96</v>
      </c>
      <c r="F9" s="45">
        <v>302604.86</v>
      </c>
      <c r="G9" s="70">
        <f t="shared" si="0"/>
        <v>154.0124641211689</v>
      </c>
      <c r="H9" s="70">
        <f t="shared" si="1"/>
        <v>88.691281218477869</v>
      </c>
    </row>
    <row r="10" spans="2:8" x14ac:dyDescent="0.25">
      <c r="B10" s="18" t="s">
        <v>101</v>
      </c>
      <c r="C10" s="42"/>
      <c r="D10" s="42">
        <v>0</v>
      </c>
      <c r="E10" s="42">
        <v>0</v>
      </c>
      <c r="F10" s="45">
        <v>0</v>
      </c>
      <c r="G10" s="70" t="e">
        <f t="shared" si="0"/>
        <v>#DIV/0!</v>
      </c>
      <c r="H10" s="70" t="e">
        <f t="shared" si="1"/>
        <v>#DIV/0!</v>
      </c>
    </row>
    <row r="11" spans="2:8" x14ac:dyDescent="0.25">
      <c r="B11" s="18" t="s">
        <v>86</v>
      </c>
      <c r="C11" s="42">
        <v>6600</v>
      </c>
      <c r="D11" s="42">
        <v>40000</v>
      </c>
      <c r="E11" s="42">
        <v>40000</v>
      </c>
      <c r="F11" s="45">
        <v>6600</v>
      </c>
      <c r="G11" s="70">
        <f t="shared" si="0"/>
        <v>100</v>
      </c>
      <c r="H11" s="70">
        <f t="shared" si="1"/>
        <v>16.5</v>
      </c>
    </row>
    <row r="12" spans="2:8" x14ac:dyDescent="0.25">
      <c r="B12" s="18" t="s">
        <v>87</v>
      </c>
      <c r="C12" s="42">
        <v>0</v>
      </c>
      <c r="D12" s="42">
        <v>8000</v>
      </c>
      <c r="E12" s="42">
        <v>22282.75</v>
      </c>
      <c r="F12" s="45">
        <v>0</v>
      </c>
      <c r="G12" s="70">
        <v>0</v>
      </c>
      <c r="H12" s="70">
        <f t="shared" si="1"/>
        <v>0</v>
      </c>
    </row>
    <row r="13" spans="2:8" x14ac:dyDescent="0.25">
      <c r="B13" s="17"/>
      <c r="C13" s="42"/>
      <c r="D13" s="42"/>
      <c r="E13" s="3"/>
      <c r="F13" s="45"/>
      <c r="G13" s="70">
        <v>0</v>
      </c>
      <c r="H13" s="70">
        <v>0</v>
      </c>
    </row>
    <row r="14" spans="2:8" ht="15.75" customHeight="1" x14ac:dyDescent="0.25">
      <c r="B14" s="53" t="s">
        <v>21</v>
      </c>
      <c r="C14" s="59">
        <f>SUM(C15:C20)</f>
        <v>1476495.4499999997</v>
      </c>
      <c r="D14" s="59">
        <f>SUM(D15:D20)</f>
        <v>2003918</v>
      </c>
      <c r="E14" s="59">
        <f>SUM(E15:E20)</f>
        <v>2270320</v>
      </c>
      <c r="F14" s="60">
        <f>SUM(F15:F20)</f>
        <v>2116475.34</v>
      </c>
      <c r="G14" s="68">
        <f t="shared" si="0"/>
        <v>143.34452165091335</v>
      </c>
      <c r="H14" s="68">
        <f t="shared" si="1"/>
        <v>93.223657457979485</v>
      </c>
    </row>
    <row r="15" spans="2:8" ht="15.75" customHeight="1" x14ac:dyDescent="0.25">
      <c r="B15" s="19" t="s">
        <v>83</v>
      </c>
      <c r="C15" s="42">
        <v>1216069.72</v>
      </c>
      <c r="D15" s="42">
        <v>1624574.75</v>
      </c>
      <c r="E15" s="42">
        <v>1830998.29</v>
      </c>
      <c r="F15" s="45">
        <v>1731902.31</v>
      </c>
      <c r="G15" s="70">
        <f t="shared" si="0"/>
        <v>142.41801119758165</v>
      </c>
      <c r="H15" s="70">
        <f t="shared" si="1"/>
        <v>94.58787151570742</v>
      </c>
    </row>
    <row r="16" spans="2:8" x14ac:dyDescent="0.25">
      <c r="B16" s="18" t="s">
        <v>84</v>
      </c>
      <c r="C16" s="42">
        <v>28077.9</v>
      </c>
      <c r="D16" s="42">
        <v>31850</v>
      </c>
      <c r="E16" s="42">
        <v>35850</v>
      </c>
      <c r="F16" s="45">
        <v>29387.43</v>
      </c>
      <c r="G16" s="70">
        <f t="shared" si="0"/>
        <v>104.66391717329286</v>
      </c>
      <c r="H16" s="70">
        <f t="shared" si="1"/>
        <v>81.973305439330545</v>
      </c>
    </row>
    <row r="17" spans="2:8" x14ac:dyDescent="0.25">
      <c r="B17" s="18" t="s">
        <v>85</v>
      </c>
      <c r="C17" s="42">
        <v>189951.4</v>
      </c>
      <c r="D17" s="42">
        <v>299493.25</v>
      </c>
      <c r="E17" s="42">
        <v>341188.96</v>
      </c>
      <c r="F17" s="45">
        <v>322902.84999999998</v>
      </c>
      <c r="G17" s="70">
        <f t="shared" si="0"/>
        <v>169.99235067496213</v>
      </c>
      <c r="H17" s="70">
        <f t="shared" si="1"/>
        <v>94.640474299051164</v>
      </c>
    </row>
    <row r="18" spans="2:8" x14ac:dyDescent="0.25">
      <c r="B18" s="18" t="s">
        <v>101</v>
      </c>
      <c r="C18" s="42">
        <v>0</v>
      </c>
      <c r="D18" s="42">
        <v>0</v>
      </c>
      <c r="E18" s="42">
        <v>0</v>
      </c>
      <c r="F18" s="45">
        <v>0</v>
      </c>
      <c r="G18" s="70" t="e">
        <f t="shared" si="0"/>
        <v>#DIV/0!</v>
      </c>
      <c r="H18" s="70" t="e">
        <f t="shared" si="1"/>
        <v>#DIV/0!</v>
      </c>
    </row>
    <row r="19" spans="2:8" x14ac:dyDescent="0.25">
      <c r="B19" s="18" t="s">
        <v>86</v>
      </c>
      <c r="C19" s="42">
        <v>0</v>
      </c>
      <c r="D19" s="42">
        <v>40000</v>
      </c>
      <c r="E19" s="42">
        <v>40000</v>
      </c>
      <c r="F19" s="45">
        <v>10000</v>
      </c>
      <c r="G19" s="70" t="e">
        <f t="shared" si="0"/>
        <v>#DIV/0!</v>
      </c>
      <c r="H19" s="70">
        <f t="shared" si="1"/>
        <v>25</v>
      </c>
    </row>
    <row r="20" spans="2:8" x14ac:dyDescent="0.25">
      <c r="B20" s="18" t="s">
        <v>87</v>
      </c>
      <c r="C20" s="42">
        <v>42396.43</v>
      </c>
      <c r="D20" s="42">
        <v>8000</v>
      </c>
      <c r="E20" s="42">
        <v>22282.75</v>
      </c>
      <c r="F20" s="45">
        <v>22282.75</v>
      </c>
      <c r="G20" s="70">
        <v>0</v>
      </c>
      <c r="H20" s="70">
        <f t="shared" si="1"/>
        <v>100</v>
      </c>
    </row>
    <row r="21" spans="2:8" x14ac:dyDescent="0.25">
      <c r="B21" s="17"/>
      <c r="C21" s="42"/>
      <c r="D21" s="42"/>
      <c r="E21" s="3"/>
      <c r="F21" s="45"/>
      <c r="G21" s="70">
        <v>0</v>
      </c>
      <c r="H21" s="70">
        <v>0</v>
      </c>
    </row>
    <row r="22" spans="2:8" x14ac:dyDescent="0.25">
      <c r="B22" s="7"/>
      <c r="C22" s="42"/>
      <c r="D22" s="42"/>
      <c r="E22" s="3"/>
      <c r="F22" s="45"/>
      <c r="G22" s="70">
        <v>0</v>
      </c>
      <c r="H22" s="70">
        <v>0</v>
      </c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9"/>
  <sheetViews>
    <sheetView workbookViewId="0">
      <selection activeCell="B4" sqref="B4:H9"/>
    </sheetView>
  </sheetViews>
  <sheetFormatPr defaultRowHeight="15" x14ac:dyDescent="0.25"/>
  <cols>
    <col min="2" max="2" width="37.7109375" customWidth="1"/>
    <col min="3" max="4" width="25.28515625" style="36" customWidth="1"/>
    <col min="5" max="5" width="25.28515625" customWidth="1"/>
    <col min="6" max="6" width="25.28515625" style="36" customWidth="1"/>
    <col min="7" max="8" width="15.7109375" style="36" customWidth="1"/>
  </cols>
  <sheetData>
    <row r="1" spans="2:8" ht="18" x14ac:dyDescent="0.25">
      <c r="B1" s="1"/>
      <c r="C1" s="27"/>
      <c r="D1" s="27"/>
      <c r="E1" s="1"/>
      <c r="F1" s="37"/>
      <c r="G1" s="37"/>
      <c r="H1" s="37"/>
    </row>
    <row r="2" spans="2:8" ht="15.75" customHeight="1" x14ac:dyDescent="0.25">
      <c r="B2" s="134" t="s">
        <v>24</v>
      </c>
      <c r="C2" s="134"/>
      <c r="D2" s="134"/>
      <c r="E2" s="134"/>
      <c r="F2" s="134"/>
      <c r="G2" s="134"/>
      <c r="H2" s="134"/>
    </row>
    <row r="3" spans="2:8" ht="18" x14ac:dyDescent="0.25">
      <c r="B3" s="1"/>
      <c r="C3" s="27"/>
      <c r="D3" s="27"/>
      <c r="E3" s="1"/>
      <c r="F3" s="37"/>
      <c r="G3" s="37"/>
      <c r="H3" s="37"/>
    </row>
    <row r="4" spans="2:8" ht="25.5" x14ac:dyDescent="0.25">
      <c r="B4" s="26" t="s">
        <v>6</v>
      </c>
      <c r="C4" s="41" t="s">
        <v>108</v>
      </c>
      <c r="D4" s="41" t="s">
        <v>112</v>
      </c>
      <c r="E4" s="26" t="s">
        <v>113</v>
      </c>
      <c r="F4" s="41" t="s">
        <v>114</v>
      </c>
      <c r="G4" s="41" t="s">
        <v>11</v>
      </c>
      <c r="H4" s="41" t="s">
        <v>25</v>
      </c>
    </row>
    <row r="5" spans="2:8" x14ac:dyDescent="0.25">
      <c r="B5" s="26">
        <v>1</v>
      </c>
      <c r="C5" s="26">
        <v>2</v>
      </c>
      <c r="D5" s="26">
        <v>3</v>
      </c>
      <c r="E5" s="26">
        <v>4</v>
      </c>
      <c r="F5" s="26">
        <v>5</v>
      </c>
      <c r="G5" s="41" t="s">
        <v>13</v>
      </c>
      <c r="H5" s="41" t="s">
        <v>14</v>
      </c>
    </row>
    <row r="6" spans="2:8" ht="15.75" customHeight="1" x14ac:dyDescent="0.25">
      <c r="B6" s="53" t="s">
        <v>21</v>
      </c>
      <c r="C6" s="59">
        <f>SUM(C7)</f>
        <v>1476495.45</v>
      </c>
      <c r="D6" s="59">
        <f>SUM(D7)</f>
        <v>2003918</v>
      </c>
      <c r="E6" s="59">
        <f>SUM(E7)</f>
        <v>2270320</v>
      </c>
      <c r="F6" s="60">
        <f>SUM(F7)</f>
        <v>2116475.34</v>
      </c>
      <c r="G6" s="68">
        <f>F6/C6*100</f>
        <v>143.34452165091332</v>
      </c>
      <c r="H6" s="68">
        <f>F6/E6*100</f>
        <v>93.223657457979485</v>
      </c>
    </row>
    <row r="7" spans="2:8" ht="15.75" customHeight="1" x14ac:dyDescent="0.25">
      <c r="B7" s="71" t="s">
        <v>102</v>
      </c>
      <c r="C7" s="72">
        <f>SUM(C8:C8)</f>
        <v>1476495.45</v>
      </c>
      <c r="D7" s="72">
        <f>SUM(D8:D8)</f>
        <v>2003918</v>
      </c>
      <c r="E7" s="72">
        <f>SUM(E8:E8)</f>
        <v>2270320</v>
      </c>
      <c r="F7" s="73">
        <f>SUM(F8:F8)</f>
        <v>2116475.34</v>
      </c>
      <c r="G7" s="74">
        <f t="shared" ref="G7:G8" si="0">F7/C7*100</f>
        <v>143.34452165091332</v>
      </c>
      <c r="H7" s="74">
        <f t="shared" ref="H7:H8" si="1">F7/E7*100</f>
        <v>93.223657457979485</v>
      </c>
    </row>
    <row r="8" spans="2:8" x14ac:dyDescent="0.25">
      <c r="B8" s="9" t="s">
        <v>103</v>
      </c>
      <c r="C8" s="42">
        <v>1476495.45</v>
      </c>
      <c r="D8" s="42">
        <v>2003918</v>
      </c>
      <c r="E8" s="42">
        <v>2270320</v>
      </c>
      <c r="F8" s="45">
        <v>2116475.34</v>
      </c>
      <c r="G8" s="45">
        <f t="shared" si="0"/>
        <v>143.34452165091332</v>
      </c>
      <c r="H8" s="45">
        <f t="shared" si="1"/>
        <v>93.223657457979485</v>
      </c>
    </row>
    <row r="9" spans="2:8" x14ac:dyDescent="0.25">
      <c r="B9" s="8"/>
      <c r="C9" s="42"/>
      <c r="D9" s="42"/>
      <c r="E9" s="2"/>
      <c r="F9" s="45"/>
      <c r="G9" s="45"/>
      <c r="H9" s="45"/>
    </row>
  </sheetData>
  <mergeCells count="1">
    <mergeCell ref="B2:H2"/>
  </mergeCells>
  <pageMargins left="0.7" right="0.7" top="0.75" bottom="0.75" header="0.3" footer="0.3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4BD4C-CBC9-4D53-AE7D-D592DF230220}">
  <dimension ref="B2:L16"/>
  <sheetViews>
    <sheetView workbookViewId="0">
      <selection activeCell="F8" sqref="F8"/>
    </sheetView>
  </sheetViews>
  <sheetFormatPr defaultRowHeight="15" x14ac:dyDescent="0.25"/>
  <cols>
    <col min="6" max="6" width="25.140625" customWidth="1"/>
    <col min="7" max="7" width="25.5703125" customWidth="1"/>
    <col min="8" max="8" width="14" customWidth="1"/>
    <col min="9" max="9" width="13.42578125" customWidth="1"/>
  </cols>
  <sheetData>
    <row r="2" spans="2:12" ht="15.75" x14ac:dyDescent="0.25">
      <c r="B2" s="163" t="s">
        <v>118</v>
      </c>
      <c r="C2" s="163"/>
      <c r="D2" s="163"/>
      <c r="E2" s="163"/>
      <c r="F2" s="163"/>
      <c r="G2" s="163"/>
      <c r="H2" s="163"/>
      <c r="I2" s="163"/>
      <c r="J2" s="163"/>
      <c r="K2" s="163"/>
      <c r="L2" s="163"/>
    </row>
    <row r="3" spans="2:12" ht="15.75" x14ac:dyDescent="0.25">
      <c r="B3" s="163" t="s">
        <v>119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</row>
    <row r="4" spans="2:12" ht="18" x14ac:dyDescent="0.25">
      <c r="B4" s="83"/>
      <c r="C4" s="83"/>
      <c r="D4" s="83"/>
      <c r="E4" s="83"/>
      <c r="F4" s="83"/>
      <c r="G4" s="83"/>
      <c r="H4" s="83"/>
      <c r="I4" s="83"/>
      <c r="J4" s="84"/>
      <c r="K4" s="84"/>
      <c r="L4" s="84"/>
    </row>
    <row r="5" spans="2:12" ht="25.5" x14ac:dyDescent="0.25">
      <c r="B5" s="164" t="s">
        <v>6</v>
      </c>
      <c r="C5" s="165"/>
      <c r="D5" s="165"/>
      <c r="E5" s="165"/>
      <c r="F5" s="166"/>
      <c r="G5" s="85" t="s">
        <v>120</v>
      </c>
      <c r="H5" s="85" t="s">
        <v>121</v>
      </c>
      <c r="I5" s="85" t="s">
        <v>122</v>
      </c>
      <c r="J5" s="85" t="s">
        <v>123</v>
      </c>
      <c r="K5" s="86" t="s">
        <v>11</v>
      </c>
      <c r="L5" s="86" t="s">
        <v>25</v>
      </c>
    </row>
    <row r="6" spans="2:12" ht="25.5" x14ac:dyDescent="0.25">
      <c r="B6" s="164">
        <v>1</v>
      </c>
      <c r="C6" s="165"/>
      <c r="D6" s="165"/>
      <c r="E6" s="165"/>
      <c r="F6" s="166"/>
      <c r="G6" s="87">
        <v>2</v>
      </c>
      <c r="H6" s="87">
        <v>3</v>
      </c>
      <c r="I6" s="87">
        <v>4</v>
      </c>
      <c r="J6" s="87">
        <v>5</v>
      </c>
      <c r="K6" s="87" t="s">
        <v>13</v>
      </c>
      <c r="L6" s="87" t="s">
        <v>14</v>
      </c>
    </row>
    <row r="7" spans="2:12" ht="25.5" x14ac:dyDescent="0.25">
      <c r="B7" s="88">
        <v>8</v>
      </c>
      <c r="C7" s="89"/>
      <c r="D7" s="89"/>
      <c r="E7" s="89"/>
      <c r="F7" s="90" t="s">
        <v>124</v>
      </c>
      <c r="G7" s="91">
        <v>0</v>
      </c>
      <c r="H7" s="91">
        <v>0</v>
      </c>
      <c r="I7" s="91">
        <v>0</v>
      </c>
      <c r="J7" s="92">
        <v>0</v>
      </c>
      <c r="K7" s="93"/>
      <c r="L7" s="93"/>
    </row>
    <row r="8" spans="2:12" x14ac:dyDescent="0.25">
      <c r="B8" s="88"/>
      <c r="C8" s="94">
        <v>84</v>
      </c>
      <c r="D8" s="94"/>
      <c r="E8" s="94"/>
      <c r="F8" s="94" t="s">
        <v>125</v>
      </c>
      <c r="G8" s="91">
        <v>0</v>
      </c>
      <c r="H8" s="91">
        <v>0</v>
      </c>
      <c r="I8" s="91">
        <v>0</v>
      </c>
      <c r="J8" s="92">
        <v>0</v>
      </c>
      <c r="K8" s="93"/>
      <c r="L8" s="93"/>
    </row>
    <row r="9" spans="2:12" ht="57" customHeight="1" x14ac:dyDescent="0.25">
      <c r="B9" s="95"/>
      <c r="C9" s="96"/>
      <c r="D9" s="96">
        <v>841</v>
      </c>
      <c r="E9" s="96"/>
      <c r="F9" s="94" t="s">
        <v>126</v>
      </c>
      <c r="G9" s="91">
        <v>0</v>
      </c>
      <c r="H9" s="91">
        <v>0</v>
      </c>
      <c r="I9" s="91">
        <v>0</v>
      </c>
      <c r="J9" s="92">
        <v>0</v>
      </c>
      <c r="K9" s="93"/>
      <c r="L9" s="93"/>
    </row>
    <row r="10" spans="2:12" ht="25.5" x14ac:dyDescent="0.25">
      <c r="B10" s="95"/>
      <c r="C10" s="96"/>
      <c r="D10" s="96"/>
      <c r="E10" s="96">
        <v>8413</v>
      </c>
      <c r="F10" s="94" t="s">
        <v>127</v>
      </c>
      <c r="G10" s="91">
        <v>0</v>
      </c>
      <c r="H10" s="91">
        <v>0</v>
      </c>
      <c r="I10" s="91">
        <v>0</v>
      </c>
      <c r="J10" s="92">
        <v>0</v>
      </c>
      <c r="K10" s="93"/>
      <c r="L10" s="93"/>
    </row>
    <row r="11" spans="2:12" x14ac:dyDescent="0.25">
      <c r="B11" s="95"/>
      <c r="C11" s="96"/>
      <c r="D11" s="96"/>
      <c r="E11" s="97" t="s">
        <v>128</v>
      </c>
      <c r="F11" s="98"/>
      <c r="G11" s="91">
        <v>0</v>
      </c>
      <c r="H11" s="91">
        <v>0</v>
      </c>
      <c r="I11" s="91">
        <v>0</v>
      </c>
      <c r="J11" s="92">
        <v>0</v>
      </c>
      <c r="K11" s="93"/>
      <c r="L11" s="93"/>
    </row>
    <row r="12" spans="2:12" ht="38.25" x14ac:dyDescent="0.25">
      <c r="B12" s="99">
        <v>5</v>
      </c>
      <c r="C12" s="100"/>
      <c r="D12" s="100"/>
      <c r="E12" s="100"/>
      <c r="F12" s="101" t="s">
        <v>129</v>
      </c>
      <c r="G12" s="91">
        <v>0</v>
      </c>
      <c r="H12" s="91">
        <v>0</v>
      </c>
      <c r="I12" s="91">
        <v>0</v>
      </c>
      <c r="J12" s="92">
        <v>0</v>
      </c>
      <c r="K12" s="93"/>
      <c r="L12" s="93"/>
    </row>
    <row r="13" spans="2:12" ht="38.25" x14ac:dyDescent="0.25">
      <c r="B13" s="102"/>
      <c r="C13" s="94">
        <v>54</v>
      </c>
      <c r="D13" s="94"/>
      <c r="E13" s="94"/>
      <c r="F13" s="103" t="s">
        <v>130</v>
      </c>
      <c r="G13" s="91">
        <v>0</v>
      </c>
      <c r="H13" s="91">
        <v>0</v>
      </c>
      <c r="I13" s="104">
        <v>0</v>
      </c>
      <c r="J13" s="92">
        <v>0</v>
      </c>
      <c r="K13" s="93"/>
      <c r="L13" s="93"/>
    </row>
    <row r="14" spans="2:12" ht="69.75" customHeight="1" x14ac:dyDescent="0.25">
      <c r="B14" s="102"/>
      <c r="C14" s="94"/>
      <c r="D14" s="94">
        <v>541</v>
      </c>
      <c r="E14" s="94"/>
      <c r="F14" s="94" t="s">
        <v>131</v>
      </c>
      <c r="G14" s="91">
        <v>0</v>
      </c>
      <c r="H14" s="91">
        <v>0</v>
      </c>
      <c r="I14" s="104">
        <v>0</v>
      </c>
      <c r="J14" s="92">
        <v>0</v>
      </c>
      <c r="K14" s="93"/>
      <c r="L14" s="93"/>
    </row>
    <row r="15" spans="2:12" ht="63" customHeight="1" x14ac:dyDescent="0.25">
      <c r="B15" s="102"/>
      <c r="C15" s="94"/>
      <c r="D15" s="94"/>
      <c r="E15" s="94">
        <v>5413</v>
      </c>
      <c r="F15" s="94" t="s">
        <v>132</v>
      </c>
      <c r="G15" s="91">
        <v>0</v>
      </c>
      <c r="H15" s="91">
        <v>0</v>
      </c>
      <c r="I15" s="104">
        <v>0</v>
      </c>
      <c r="J15" s="92">
        <v>0</v>
      </c>
      <c r="K15" s="93"/>
      <c r="L15" s="93"/>
    </row>
    <row r="16" spans="2:12" x14ac:dyDescent="0.25">
      <c r="B16" s="95" t="s">
        <v>10</v>
      </c>
      <c r="C16" s="100"/>
      <c r="D16" s="100"/>
      <c r="E16" s="100"/>
      <c r="F16" s="101" t="s">
        <v>128</v>
      </c>
      <c r="G16" s="105"/>
      <c r="H16" s="105"/>
      <c r="I16" s="105"/>
      <c r="J16" s="93"/>
      <c r="K16" s="93"/>
      <c r="L16" s="93"/>
    </row>
  </sheetData>
  <mergeCells count="4">
    <mergeCell ref="B2:L2"/>
    <mergeCell ref="B3:L3"/>
    <mergeCell ref="B5:F5"/>
    <mergeCell ref="B6:F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F25EE-6B82-4993-AC40-9037E32EF7C6}">
  <dimension ref="A1:R126"/>
  <sheetViews>
    <sheetView tabSelected="1" topLeftCell="A96" workbookViewId="0">
      <selection activeCell="P127" sqref="P127"/>
    </sheetView>
  </sheetViews>
  <sheetFormatPr defaultRowHeight="15" x14ac:dyDescent="0.25"/>
  <cols>
    <col min="11" max="11" width="71.7109375" customWidth="1"/>
    <col min="12" max="12" width="12.5703125" customWidth="1"/>
    <col min="13" max="13" width="12" customWidth="1"/>
    <col min="15" max="15" width="12.7109375" customWidth="1"/>
    <col min="16" max="16" width="11.42578125" customWidth="1"/>
    <col min="17" max="17" width="11.28515625" customWidth="1"/>
  </cols>
  <sheetData>
    <row r="1" spans="1:18" x14ac:dyDescent="0.25">
      <c r="A1" s="170" t="s">
        <v>133</v>
      </c>
      <c r="B1" s="170" t="s">
        <v>134</v>
      </c>
      <c r="C1" s="167" t="s">
        <v>135</v>
      </c>
      <c r="D1" s="170" t="s">
        <v>136</v>
      </c>
      <c r="E1" s="170" t="s">
        <v>137</v>
      </c>
      <c r="F1" s="170" t="s">
        <v>138</v>
      </c>
      <c r="G1" s="170" t="s">
        <v>139</v>
      </c>
      <c r="H1" s="170" t="s">
        <v>140</v>
      </c>
      <c r="I1" s="170" t="s">
        <v>141</v>
      </c>
      <c r="J1" s="170" t="s">
        <v>142</v>
      </c>
      <c r="K1" s="167" t="s">
        <v>143</v>
      </c>
      <c r="L1" s="167" t="s">
        <v>144</v>
      </c>
      <c r="M1" s="167" t="s">
        <v>145</v>
      </c>
      <c r="N1" s="167" t="s">
        <v>146</v>
      </c>
      <c r="O1" s="167" t="s">
        <v>147</v>
      </c>
      <c r="P1" s="167" t="s">
        <v>148</v>
      </c>
      <c r="Q1" s="167" t="s">
        <v>149</v>
      </c>
      <c r="R1" s="167" t="s">
        <v>150</v>
      </c>
    </row>
    <row r="2" spans="1:18" x14ac:dyDescent="0.25">
      <c r="A2" s="171"/>
      <c r="B2" s="171"/>
      <c r="C2" s="168"/>
      <c r="D2" s="171"/>
      <c r="E2" s="171"/>
      <c r="F2" s="171"/>
      <c r="G2" s="171"/>
      <c r="H2" s="171"/>
      <c r="I2" s="171"/>
      <c r="J2" s="171"/>
      <c r="K2" s="168"/>
      <c r="L2" s="168"/>
      <c r="M2" s="168"/>
      <c r="N2" s="168"/>
      <c r="O2" s="168"/>
      <c r="P2" s="168"/>
      <c r="Q2" s="168"/>
      <c r="R2" s="168"/>
    </row>
    <row r="3" spans="1:18" x14ac:dyDescent="0.25">
      <c r="A3" s="171"/>
      <c r="B3" s="171"/>
      <c r="C3" s="168"/>
      <c r="D3" s="171"/>
      <c r="E3" s="171"/>
      <c r="F3" s="171"/>
      <c r="G3" s="171"/>
      <c r="H3" s="171"/>
      <c r="I3" s="171"/>
      <c r="J3" s="171"/>
      <c r="K3" s="168"/>
      <c r="L3" s="168"/>
      <c r="M3" s="168"/>
      <c r="N3" s="168"/>
      <c r="O3" s="168"/>
      <c r="P3" s="168"/>
      <c r="Q3" s="168"/>
      <c r="R3" s="168"/>
    </row>
    <row r="4" spans="1:18" x14ac:dyDescent="0.25">
      <c r="A4" s="172"/>
      <c r="B4" s="172"/>
      <c r="C4" s="169"/>
      <c r="D4" s="172"/>
      <c r="E4" s="172"/>
      <c r="F4" s="172"/>
      <c r="G4" s="172"/>
      <c r="H4" s="172"/>
      <c r="I4" s="172"/>
      <c r="J4" s="172"/>
      <c r="K4" s="169"/>
      <c r="L4" s="169"/>
      <c r="M4" s="169"/>
      <c r="N4" s="169"/>
      <c r="O4" s="169"/>
      <c r="P4" s="169"/>
      <c r="Q4" s="169"/>
      <c r="R4" s="169"/>
    </row>
    <row r="5" spans="1:18" ht="22.5" x14ac:dyDescent="0.25">
      <c r="A5" s="106">
        <v>1</v>
      </c>
      <c r="B5" s="106">
        <v>2</v>
      </c>
      <c r="C5" s="106">
        <v>3</v>
      </c>
      <c r="D5" s="106">
        <v>4</v>
      </c>
      <c r="E5" s="106">
        <v>5</v>
      </c>
      <c r="F5" s="106">
        <v>6</v>
      </c>
      <c r="G5" s="106">
        <v>7</v>
      </c>
      <c r="H5" s="106">
        <v>8</v>
      </c>
      <c r="I5" s="106">
        <v>9</v>
      </c>
      <c r="J5" s="106">
        <v>10</v>
      </c>
      <c r="K5" s="106">
        <v>11</v>
      </c>
      <c r="L5" s="106">
        <v>12</v>
      </c>
      <c r="M5" s="106">
        <v>13</v>
      </c>
      <c r="N5" s="106">
        <v>14</v>
      </c>
      <c r="O5" s="106" t="s">
        <v>151</v>
      </c>
      <c r="P5" s="106">
        <v>16</v>
      </c>
      <c r="Q5" s="106">
        <v>17</v>
      </c>
      <c r="R5" s="106" t="s">
        <v>152</v>
      </c>
    </row>
    <row r="6" spans="1:18" x14ac:dyDescent="0.2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108"/>
      <c r="N6" s="108"/>
      <c r="O6" s="108"/>
      <c r="P6" s="108"/>
      <c r="Q6" s="108"/>
      <c r="R6" s="109"/>
    </row>
    <row r="7" spans="1:18" x14ac:dyDescent="0.25">
      <c r="A7" s="110">
        <v>75124</v>
      </c>
      <c r="B7" s="110"/>
      <c r="C7" s="111"/>
      <c r="D7" s="112" t="s">
        <v>153</v>
      </c>
      <c r="E7" s="112" t="s">
        <v>154</v>
      </c>
      <c r="F7" s="112" t="s">
        <v>155</v>
      </c>
      <c r="G7" s="112" t="s">
        <v>156</v>
      </c>
      <c r="H7" s="112" t="s">
        <v>157</v>
      </c>
      <c r="I7" s="112" t="s">
        <v>158</v>
      </c>
      <c r="J7" s="112" t="s">
        <v>158</v>
      </c>
      <c r="K7" s="112" t="s">
        <v>159</v>
      </c>
      <c r="L7" s="113">
        <v>2003918</v>
      </c>
      <c r="M7" s="113">
        <v>2270320</v>
      </c>
      <c r="N7" s="113">
        <v>0</v>
      </c>
      <c r="O7" s="113">
        <v>2270320</v>
      </c>
      <c r="P7" s="113">
        <v>2116475.34</v>
      </c>
      <c r="Q7" s="113">
        <v>-153844.68000000017</v>
      </c>
      <c r="R7" s="114">
        <v>0.93</v>
      </c>
    </row>
    <row r="8" spans="1:18" x14ac:dyDescent="0.25">
      <c r="A8" s="115">
        <v>75126</v>
      </c>
      <c r="B8" s="115" t="s">
        <v>160</v>
      </c>
      <c r="C8" s="116" t="s">
        <v>161</v>
      </c>
      <c r="D8" s="117" t="s">
        <v>153</v>
      </c>
      <c r="E8" s="117" t="s">
        <v>154</v>
      </c>
      <c r="F8" s="117" t="s">
        <v>155</v>
      </c>
      <c r="G8" s="117" t="s">
        <v>156</v>
      </c>
      <c r="H8" s="117" t="s">
        <v>157</v>
      </c>
      <c r="I8" s="117" t="s">
        <v>162</v>
      </c>
      <c r="J8" s="117" t="s">
        <v>158</v>
      </c>
      <c r="K8" s="117" t="s">
        <v>163</v>
      </c>
      <c r="L8" s="118">
        <v>96910</v>
      </c>
      <c r="M8" s="118">
        <v>105706</v>
      </c>
      <c r="N8" s="118">
        <v>0</v>
      </c>
      <c r="O8" s="118">
        <v>105706</v>
      </c>
      <c r="P8" s="118">
        <v>105706</v>
      </c>
      <c r="Q8" s="118">
        <v>0</v>
      </c>
      <c r="R8" s="119">
        <v>1</v>
      </c>
    </row>
    <row r="9" spans="1:18" x14ac:dyDescent="0.25">
      <c r="A9" s="107">
        <v>75128</v>
      </c>
      <c r="B9" s="107" t="s">
        <v>160</v>
      </c>
      <c r="C9" s="120" t="s">
        <v>161</v>
      </c>
      <c r="D9" s="107" t="s">
        <v>153</v>
      </c>
      <c r="E9" s="107" t="s">
        <v>154</v>
      </c>
      <c r="F9" s="107" t="s">
        <v>155</v>
      </c>
      <c r="G9" s="107" t="s">
        <v>156</v>
      </c>
      <c r="H9" s="107" t="s">
        <v>157</v>
      </c>
      <c r="I9" s="107" t="s">
        <v>162</v>
      </c>
      <c r="J9" s="107" t="s">
        <v>164</v>
      </c>
      <c r="K9" s="107" t="s">
        <v>3</v>
      </c>
      <c r="L9" s="108">
        <v>96910</v>
      </c>
      <c r="M9" s="108">
        <v>105706</v>
      </c>
      <c r="N9" s="108">
        <v>0</v>
      </c>
      <c r="O9" s="108">
        <v>105706</v>
      </c>
      <c r="P9" s="108">
        <v>105706</v>
      </c>
      <c r="Q9" s="108">
        <v>0</v>
      </c>
      <c r="R9" s="109">
        <v>1</v>
      </c>
    </row>
    <row r="10" spans="1:18" x14ac:dyDescent="0.25">
      <c r="A10" s="107">
        <v>75130</v>
      </c>
      <c r="B10" s="107" t="s">
        <v>160</v>
      </c>
      <c r="C10" s="120" t="s">
        <v>161</v>
      </c>
      <c r="D10" s="107" t="s">
        <v>153</v>
      </c>
      <c r="E10" s="107" t="s">
        <v>154</v>
      </c>
      <c r="F10" s="107" t="s">
        <v>155</v>
      </c>
      <c r="G10" s="107" t="s">
        <v>156</v>
      </c>
      <c r="H10" s="107" t="s">
        <v>157</v>
      </c>
      <c r="I10" s="107" t="s">
        <v>162</v>
      </c>
      <c r="J10" s="107" t="s">
        <v>165</v>
      </c>
      <c r="K10" s="107" t="s">
        <v>4</v>
      </c>
      <c r="L10" s="108">
        <v>89814</v>
      </c>
      <c r="M10" s="108">
        <v>94498</v>
      </c>
      <c r="N10" s="108">
        <v>0</v>
      </c>
      <c r="O10" s="108">
        <v>94498</v>
      </c>
      <c r="P10" s="108">
        <v>94498</v>
      </c>
      <c r="Q10" s="108">
        <v>0</v>
      </c>
      <c r="R10" s="109">
        <v>1</v>
      </c>
    </row>
    <row r="11" spans="1:18" x14ac:dyDescent="0.25">
      <c r="A11" s="107">
        <v>75132</v>
      </c>
      <c r="B11" s="107" t="s">
        <v>160</v>
      </c>
      <c r="C11" s="120" t="s">
        <v>161</v>
      </c>
      <c r="D11" s="107" t="s">
        <v>153</v>
      </c>
      <c r="E11" s="107" t="s">
        <v>154</v>
      </c>
      <c r="F11" s="107" t="s">
        <v>155</v>
      </c>
      <c r="G11" s="107" t="s">
        <v>156</v>
      </c>
      <c r="H11" s="107" t="s">
        <v>157</v>
      </c>
      <c r="I11" s="107" t="s">
        <v>162</v>
      </c>
      <c r="J11" s="107" t="s">
        <v>166</v>
      </c>
      <c r="K11" s="107" t="s">
        <v>17</v>
      </c>
      <c r="L11" s="108">
        <v>72233</v>
      </c>
      <c r="M11" s="108">
        <v>76000</v>
      </c>
      <c r="N11" s="108"/>
      <c r="O11" s="108">
        <v>76000</v>
      </c>
      <c r="P11" s="108">
        <v>76000</v>
      </c>
      <c r="Q11" s="108"/>
      <c r="R11" s="109"/>
    </row>
    <row r="12" spans="1:18" x14ac:dyDescent="0.25">
      <c r="A12" s="121">
        <v>75134</v>
      </c>
      <c r="B12" s="121" t="s">
        <v>160</v>
      </c>
      <c r="C12" s="122" t="s">
        <v>161</v>
      </c>
      <c r="D12" s="121" t="s">
        <v>153</v>
      </c>
      <c r="E12" s="121" t="s">
        <v>154</v>
      </c>
      <c r="F12" s="121" t="s">
        <v>155</v>
      </c>
      <c r="G12" s="121" t="s">
        <v>156</v>
      </c>
      <c r="H12" s="121" t="s">
        <v>157</v>
      </c>
      <c r="I12" s="121" t="s">
        <v>162</v>
      </c>
      <c r="J12" s="121" t="s">
        <v>167</v>
      </c>
      <c r="K12" s="121" t="s">
        <v>18</v>
      </c>
      <c r="L12" s="123">
        <v>69410</v>
      </c>
      <c r="M12" s="123">
        <v>73647.5</v>
      </c>
      <c r="N12" s="123"/>
      <c r="O12" s="123">
        <v>73647.5</v>
      </c>
      <c r="P12" s="123">
        <v>73647.5</v>
      </c>
      <c r="Q12" s="123"/>
      <c r="R12" s="124"/>
    </row>
    <row r="13" spans="1:18" x14ac:dyDescent="0.25">
      <c r="A13" s="121">
        <v>75136</v>
      </c>
      <c r="B13" s="121" t="s">
        <v>160</v>
      </c>
      <c r="C13" s="122" t="s">
        <v>161</v>
      </c>
      <c r="D13" s="121" t="s">
        <v>153</v>
      </c>
      <c r="E13" s="121" t="s">
        <v>154</v>
      </c>
      <c r="F13" s="121" t="s">
        <v>155</v>
      </c>
      <c r="G13" s="121" t="s">
        <v>156</v>
      </c>
      <c r="H13" s="121" t="s">
        <v>157</v>
      </c>
      <c r="I13" s="121" t="s">
        <v>162</v>
      </c>
      <c r="J13" s="121" t="s">
        <v>168</v>
      </c>
      <c r="K13" s="121" t="s">
        <v>91</v>
      </c>
      <c r="L13" s="123">
        <v>2823</v>
      </c>
      <c r="M13" s="123">
        <v>2352.5</v>
      </c>
      <c r="N13" s="123"/>
      <c r="O13" s="123">
        <v>2352.5</v>
      </c>
      <c r="P13" s="123">
        <v>2352.5</v>
      </c>
      <c r="Q13" s="123"/>
      <c r="R13" s="124"/>
    </row>
    <row r="14" spans="1:18" x14ac:dyDescent="0.25">
      <c r="A14" s="107">
        <v>75138</v>
      </c>
      <c r="B14" s="107" t="s">
        <v>160</v>
      </c>
      <c r="C14" s="120" t="s">
        <v>161</v>
      </c>
      <c r="D14" s="107" t="s">
        <v>153</v>
      </c>
      <c r="E14" s="107" t="s">
        <v>154</v>
      </c>
      <c r="F14" s="107" t="s">
        <v>155</v>
      </c>
      <c r="G14" s="107" t="s">
        <v>156</v>
      </c>
      <c r="H14" s="107" t="s">
        <v>157</v>
      </c>
      <c r="I14" s="107" t="s">
        <v>162</v>
      </c>
      <c r="J14" s="107" t="s">
        <v>169</v>
      </c>
      <c r="K14" s="107" t="s">
        <v>53</v>
      </c>
      <c r="L14" s="108">
        <v>17581</v>
      </c>
      <c r="M14" s="108">
        <v>18498</v>
      </c>
      <c r="N14" s="108"/>
      <c r="O14" s="108">
        <v>18498</v>
      </c>
      <c r="P14" s="108">
        <v>18498</v>
      </c>
      <c r="Q14" s="108"/>
      <c r="R14" s="109"/>
    </row>
    <row r="15" spans="1:18" x14ac:dyDescent="0.25">
      <c r="A15" s="121">
        <v>75140</v>
      </c>
      <c r="B15" s="121" t="s">
        <v>160</v>
      </c>
      <c r="C15" s="122" t="s">
        <v>161</v>
      </c>
      <c r="D15" s="121" t="s">
        <v>153</v>
      </c>
      <c r="E15" s="121" t="s">
        <v>154</v>
      </c>
      <c r="F15" s="121" t="s">
        <v>155</v>
      </c>
      <c r="G15" s="121" t="s">
        <v>156</v>
      </c>
      <c r="H15" s="121" t="s">
        <v>157</v>
      </c>
      <c r="I15" s="121" t="s">
        <v>162</v>
      </c>
      <c r="J15" s="121" t="s">
        <v>170</v>
      </c>
      <c r="K15" s="121" t="s">
        <v>171</v>
      </c>
      <c r="L15" s="123">
        <v>5663</v>
      </c>
      <c r="M15" s="123">
        <v>5958</v>
      </c>
      <c r="N15" s="123"/>
      <c r="O15" s="123">
        <v>5958</v>
      </c>
      <c r="P15" s="123">
        <v>5958</v>
      </c>
      <c r="Q15" s="123"/>
      <c r="R15" s="124"/>
    </row>
    <row r="16" spans="1:18" x14ac:dyDescent="0.25">
      <c r="A16" s="121">
        <v>75142</v>
      </c>
      <c r="B16" s="121" t="s">
        <v>160</v>
      </c>
      <c r="C16" s="122" t="s">
        <v>161</v>
      </c>
      <c r="D16" s="121" t="s">
        <v>153</v>
      </c>
      <c r="E16" s="121" t="s">
        <v>154</v>
      </c>
      <c r="F16" s="121" t="s">
        <v>155</v>
      </c>
      <c r="G16" s="121" t="s">
        <v>156</v>
      </c>
      <c r="H16" s="121" t="s">
        <v>157</v>
      </c>
      <c r="I16" s="121" t="s">
        <v>162</v>
      </c>
      <c r="J16" s="121" t="s">
        <v>172</v>
      </c>
      <c r="K16" s="121" t="s">
        <v>173</v>
      </c>
      <c r="L16" s="123">
        <v>11918</v>
      </c>
      <c r="M16" s="123">
        <v>12540</v>
      </c>
      <c r="N16" s="123"/>
      <c r="O16" s="123">
        <v>12540</v>
      </c>
      <c r="P16" s="123">
        <v>12540</v>
      </c>
      <c r="Q16" s="123"/>
      <c r="R16" s="124"/>
    </row>
    <row r="17" spans="1:18" x14ac:dyDescent="0.25">
      <c r="A17" s="107">
        <v>75146</v>
      </c>
      <c r="B17" s="107" t="s">
        <v>160</v>
      </c>
      <c r="C17" s="120" t="s">
        <v>161</v>
      </c>
      <c r="D17" s="107" t="s">
        <v>153</v>
      </c>
      <c r="E17" s="107" t="s">
        <v>154</v>
      </c>
      <c r="F17" s="107" t="s">
        <v>155</v>
      </c>
      <c r="G17" s="107" t="s">
        <v>156</v>
      </c>
      <c r="H17" s="107" t="s">
        <v>157</v>
      </c>
      <c r="I17" s="107" t="s">
        <v>162</v>
      </c>
      <c r="J17" s="107" t="s">
        <v>174</v>
      </c>
      <c r="K17" s="107" t="s">
        <v>9</v>
      </c>
      <c r="L17" s="108">
        <v>7096</v>
      </c>
      <c r="M17" s="108">
        <v>11208</v>
      </c>
      <c r="N17" s="108">
        <v>0</v>
      </c>
      <c r="O17" s="108">
        <v>11208</v>
      </c>
      <c r="P17" s="108">
        <v>11208</v>
      </c>
      <c r="Q17" s="108">
        <v>0</v>
      </c>
      <c r="R17" s="109">
        <v>1</v>
      </c>
    </row>
    <row r="18" spans="1:18" x14ac:dyDescent="0.25">
      <c r="A18" s="107">
        <v>75148</v>
      </c>
      <c r="B18" s="107" t="s">
        <v>160</v>
      </c>
      <c r="C18" s="120" t="s">
        <v>161</v>
      </c>
      <c r="D18" s="107" t="s">
        <v>153</v>
      </c>
      <c r="E18" s="107" t="s">
        <v>154</v>
      </c>
      <c r="F18" s="107" t="s">
        <v>155</v>
      </c>
      <c r="G18" s="107" t="s">
        <v>156</v>
      </c>
      <c r="H18" s="107" t="s">
        <v>157</v>
      </c>
      <c r="I18" s="107" t="s">
        <v>162</v>
      </c>
      <c r="J18" s="107" t="s">
        <v>175</v>
      </c>
      <c r="K18" s="107" t="s">
        <v>57</v>
      </c>
      <c r="L18" s="108">
        <v>6248</v>
      </c>
      <c r="M18" s="108">
        <v>10000</v>
      </c>
      <c r="N18" s="108"/>
      <c r="O18" s="108">
        <v>10000</v>
      </c>
      <c r="P18" s="108">
        <v>10000</v>
      </c>
      <c r="Q18" s="108"/>
      <c r="R18" s="109"/>
    </row>
    <row r="19" spans="1:18" x14ac:dyDescent="0.25">
      <c r="A19" s="121">
        <v>75150</v>
      </c>
      <c r="B19" s="121" t="s">
        <v>160</v>
      </c>
      <c r="C19" s="122" t="s">
        <v>161</v>
      </c>
      <c r="D19" s="121" t="s">
        <v>153</v>
      </c>
      <c r="E19" s="121" t="s">
        <v>154</v>
      </c>
      <c r="F19" s="121" t="s">
        <v>155</v>
      </c>
      <c r="G19" s="121" t="s">
        <v>156</v>
      </c>
      <c r="H19" s="121" t="s">
        <v>157</v>
      </c>
      <c r="I19" s="121" t="s">
        <v>162</v>
      </c>
      <c r="J19" s="121" t="s">
        <v>176</v>
      </c>
      <c r="K19" s="121" t="s">
        <v>58</v>
      </c>
      <c r="L19" s="123">
        <v>4939</v>
      </c>
      <c r="M19" s="123">
        <v>5000</v>
      </c>
      <c r="N19" s="123"/>
      <c r="O19" s="123">
        <v>5000</v>
      </c>
      <c r="P19" s="123">
        <v>5000</v>
      </c>
      <c r="Q19" s="123"/>
      <c r="R19" s="124"/>
    </row>
    <row r="20" spans="1:18" x14ac:dyDescent="0.25">
      <c r="A20" s="121">
        <v>75152</v>
      </c>
      <c r="B20" s="121" t="s">
        <v>160</v>
      </c>
      <c r="C20" s="122" t="s">
        <v>161</v>
      </c>
      <c r="D20" s="121" t="s">
        <v>153</v>
      </c>
      <c r="E20" s="121" t="s">
        <v>154</v>
      </c>
      <c r="F20" s="121" t="s">
        <v>155</v>
      </c>
      <c r="G20" s="121" t="s">
        <v>156</v>
      </c>
      <c r="H20" s="121" t="s">
        <v>157</v>
      </c>
      <c r="I20" s="121" t="s">
        <v>162</v>
      </c>
      <c r="J20" s="121" t="s">
        <v>177</v>
      </c>
      <c r="K20" s="121" t="s">
        <v>178</v>
      </c>
      <c r="L20" s="123">
        <v>1309</v>
      </c>
      <c r="M20" s="123">
        <v>5000</v>
      </c>
      <c r="N20" s="123"/>
      <c r="O20" s="123">
        <v>5000</v>
      </c>
      <c r="P20" s="123">
        <v>5000</v>
      </c>
      <c r="Q20" s="123"/>
      <c r="R20" s="124"/>
    </row>
    <row r="21" spans="1:18" x14ac:dyDescent="0.25">
      <c r="A21" s="107">
        <v>75154</v>
      </c>
      <c r="B21" s="107" t="s">
        <v>160</v>
      </c>
      <c r="C21" s="120" t="s">
        <v>161</v>
      </c>
      <c r="D21" s="107" t="s">
        <v>153</v>
      </c>
      <c r="E21" s="107" t="s">
        <v>154</v>
      </c>
      <c r="F21" s="107" t="s">
        <v>155</v>
      </c>
      <c r="G21" s="107" t="s">
        <v>156</v>
      </c>
      <c r="H21" s="107" t="s">
        <v>157</v>
      </c>
      <c r="I21" s="107" t="s">
        <v>162</v>
      </c>
      <c r="J21" s="107" t="s">
        <v>179</v>
      </c>
      <c r="K21" s="107" t="s">
        <v>64</v>
      </c>
      <c r="L21" s="108">
        <v>848</v>
      </c>
      <c r="M21" s="108">
        <v>1208</v>
      </c>
      <c r="N21" s="108"/>
      <c r="O21" s="108">
        <v>1208</v>
      </c>
      <c r="P21" s="108">
        <v>1208</v>
      </c>
      <c r="Q21" s="108"/>
      <c r="R21" s="109"/>
    </row>
    <row r="22" spans="1:18" x14ac:dyDescent="0.25">
      <c r="A22" s="121">
        <v>75156</v>
      </c>
      <c r="B22" s="121" t="s">
        <v>160</v>
      </c>
      <c r="C22" s="122" t="s">
        <v>161</v>
      </c>
      <c r="D22" s="121" t="s">
        <v>153</v>
      </c>
      <c r="E22" s="121" t="s">
        <v>154</v>
      </c>
      <c r="F22" s="121" t="s">
        <v>155</v>
      </c>
      <c r="G22" s="121" t="s">
        <v>156</v>
      </c>
      <c r="H22" s="121" t="s">
        <v>157</v>
      </c>
      <c r="I22" s="121" t="s">
        <v>162</v>
      </c>
      <c r="J22" s="121" t="s">
        <v>180</v>
      </c>
      <c r="K22" s="121" t="s">
        <v>181</v>
      </c>
      <c r="L22" s="123">
        <v>848</v>
      </c>
      <c r="M22" s="123">
        <v>1208</v>
      </c>
      <c r="N22" s="123"/>
      <c r="O22" s="123">
        <v>1208</v>
      </c>
      <c r="P22" s="123">
        <v>1208</v>
      </c>
      <c r="Q22" s="123"/>
      <c r="R22" s="124"/>
    </row>
    <row r="23" spans="1:18" x14ac:dyDescent="0.25">
      <c r="A23" s="115">
        <v>75158</v>
      </c>
      <c r="B23" s="115" t="s">
        <v>182</v>
      </c>
      <c r="C23" s="116" t="s">
        <v>161</v>
      </c>
      <c r="D23" s="117" t="s">
        <v>153</v>
      </c>
      <c r="E23" s="117" t="s">
        <v>154</v>
      </c>
      <c r="F23" s="117" t="s">
        <v>155</v>
      </c>
      <c r="G23" s="117" t="s">
        <v>156</v>
      </c>
      <c r="H23" s="117" t="s">
        <v>157</v>
      </c>
      <c r="I23" s="117" t="s">
        <v>183</v>
      </c>
      <c r="J23" s="117" t="s">
        <v>158</v>
      </c>
      <c r="K23" s="117" t="s">
        <v>184</v>
      </c>
      <c r="L23" s="118">
        <v>379303</v>
      </c>
      <c r="M23" s="118">
        <v>413733</v>
      </c>
      <c r="N23" s="118">
        <v>0</v>
      </c>
      <c r="O23" s="118">
        <v>413733</v>
      </c>
      <c r="P23" s="118">
        <v>413733</v>
      </c>
      <c r="Q23" s="118">
        <v>0</v>
      </c>
      <c r="R23" s="119">
        <v>1</v>
      </c>
    </row>
    <row r="24" spans="1:18" x14ac:dyDescent="0.25">
      <c r="A24" s="107">
        <v>75160</v>
      </c>
      <c r="B24" s="107" t="s">
        <v>182</v>
      </c>
      <c r="C24" s="120" t="s">
        <v>161</v>
      </c>
      <c r="D24" s="107" t="s">
        <v>153</v>
      </c>
      <c r="E24" s="107" t="s">
        <v>154</v>
      </c>
      <c r="F24" s="107" t="s">
        <v>155</v>
      </c>
      <c r="G24" s="107" t="s">
        <v>156</v>
      </c>
      <c r="H24" s="107" t="s">
        <v>157</v>
      </c>
      <c r="I24" s="107" t="s">
        <v>183</v>
      </c>
      <c r="J24" s="107" t="s">
        <v>164</v>
      </c>
      <c r="K24" s="107" t="s">
        <v>3</v>
      </c>
      <c r="L24" s="108">
        <v>379303</v>
      </c>
      <c r="M24" s="108">
        <v>413733</v>
      </c>
      <c r="N24" s="108">
        <v>0</v>
      </c>
      <c r="O24" s="108">
        <v>413733</v>
      </c>
      <c r="P24" s="108">
        <v>413733</v>
      </c>
      <c r="Q24" s="108">
        <v>0</v>
      </c>
      <c r="R24" s="109">
        <v>1</v>
      </c>
    </row>
    <row r="25" spans="1:18" x14ac:dyDescent="0.25">
      <c r="A25" s="107">
        <v>75162</v>
      </c>
      <c r="B25" s="107" t="s">
        <v>182</v>
      </c>
      <c r="C25" s="120" t="s">
        <v>161</v>
      </c>
      <c r="D25" s="107" t="s">
        <v>153</v>
      </c>
      <c r="E25" s="107" t="s">
        <v>154</v>
      </c>
      <c r="F25" s="107" t="s">
        <v>155</v>
      </c>
      <c r="G25" s="107" t="s">
        <v>156</v>
      </c>
      <c r="H25" s="107" t="s">
        <v>157</v>
      </c>
      <c r="I25" s="107" t="s">
        <v>183</v>
      </c>
      <c r="J25" s="107" t="s">
        <v>165</v>
      </c>
      <c r="K25" s="107" t="s">
        <v>4</v>
      </c>
      <c r="L25" s="108">
        <v>339363</v>
      </c>
      <c r="M25" s="108">
        <v>366628</v>
      </c>
      <c r="N25" s="108">
        <v>0</v>
      </c>
      <c r="O25" s="108">
        <v>366628</v>
      </c>
      <c r="P25" s="108">
        <v>366628</v>
      </c>
      <c r="Q25" s="108">
        <v>0</v>
      </c>
      <c r="R25" s="109">
        <v>1</v>
      </c>
    </row>
    <row r="26" spans="1:18" x14ac:dyDescent="0.25">
      <c r="A26" s="107">
        <v>75164</v>
      </c>
      <c r="B26" s="107" t="s">
        <v>182</v>
      </c>
      <c r="C26" s="120" t="s">
        <v>161</v>
      </c>
      <c r="D26" s="107" t="s">
        <v>153</v>
      </c>
      <c r="E26" s="107" t="s">
        <v>154</v>
      </c>
      <c r="F26" s="107" t="s">
        <v>155</v>
      </c>
      <c r="G26" s="107" t="s">
        <v>156</v>
      </c>
      <c r="H26" s="107" t="s">
        <v>157</v>
      </c>
      <c r="I26" s="107" t="s">
        <v>183</v>
      </c>
      <c r="J26" s="107" t="s">
        <v>166</v>
      </c>
      <c r="K26" s="107" t="s">
        <v>17</v>
      </c>
      <c r="L26" s="108">
        <v>277116</v>
      </c>
      <c r="M26" s="108">
        <v>286818</v>
      </c>
      <c r="N26" s="108"/>
      <c r="O26" s="108">
        <v>286818</v>
      </c>
      <c r="P26" s="108">
        <v>286818</v>
      </c>
      <c r="Q26" s="108"/>
      <c r="R26" s="109"/>
    </row>
    <row r="27" spans="1:18" x14ac:dyDescent="0.25">
      <c r="A27" s="121">
        <v>75166</v>
      </c>
      <c r="B27" s="121" t="s">
        <v>182</v>
      </c>
      <c r="C27" s="122" t="s">
        <v>161</v>
      </c>
      <c r="D27" s="121" t="s">
        <v>153</v>
      </c>
      <c r="E27" s="121" t="s">
        <v>154</v>
      </c>
      <c r="F27" s="121" t="s">
        <v>155</v>
      </c>
      <c r="G27" s="121" t="s">
        <v>156</v>
      </c>
      <c r="H27" s="121" t="s">
        <v>157</v>
      </c>
      <c r="I27" s="121" t="s">
        <v>183</v>
      </c>
      <c r="J27" s="121" t="s">
        <v>167</v>
      </c>
      <c r="K27" s="121" t="s">
        <v>18</v>
      </c>
      <c r="L27" s="123">
        <v>277116</v>
      </c>
      <c r="M27" s="123">
        <v>286818</v>
      </c>
      <c r="N27" s="123"/>
      <c r="O27" s="123">
        <v>286818</v>
      </c>
      <c r="P27" s="123">
        <v>286818</v>
      </c>
      <c r="Q27" s="123"/>
      <c r="R27" s="124"/>
    </row>
    <row r="28" spans="1:18" x14ac:dyDescent="0.25">
      <c r="A28" s="107">
        <v>75168</v>
      </c>
      <c r="B28" s="107" t="s">
        <v>182</v>
      </c>
      <c r="C28" s="120" t="s">
        <v>161</v>
      </c>
      <c r="D28" s="107" t="s">
        <v>153</v>
      </c>
      <c r="E28" s="107" t="s">
        <v>154</v>
      </c>
      <c r="F28" s="107" t="s">
        <v>155</v>
      </c>
      <c r="G28" s="107" t="s">
        <v>156</v>
      </c>
      <c r="H28" s="107" t="s">
        <v>157</v>
      </c>
      <c r="I28" s="107" t="s">
        <v>183</v>
      </c>
      <c r="J28" s="107" t="s">
        <v>185</v>
      </c>
      <c r="K28" s="107" t="s">
        <v>52</v>
      </c>
      <c r="L28" s="108">
        <v>7109</v>
      </c>
      <c r="M28" s="108">
        <v>10000</v>
      </c>
      <c r="N28" s="108"/>
      <c r="O28" s="108">
        <v>10000</v>
      </c>
      <c r="P28" s="108">
        <v>10000</v>
      </c>
      <c r="Q28" s="108"/>
      <c r="R28" s="109"/>
    </row>
    <row r="29" spans="1:18" x14ac:dyDescent="0.25">
      <c r="A29" s="121">
        <v>75170</v>
      </c>
      <c r="B29" s="121" t="s">
        <v>182</v>
      </c>
      <c r="C29" s="122" t="s">
        <v>161</v>
      </c>
      <c r="D29" s="121" t="s">
        <v>153</v>
      </c>
      <c r="E29" s="121" t="s">
        <v>154</v>
      </c>
      <c r="F29" s="121" t="s">
        <v>155</v>
      </c>
      <c r="G29" s="121" t="s">
        <v>156</v>
      </c>
      <c r="H29" s="121" t="s">
        <v>157</v>
      </c>
      <c r="I29" s="121" t="s">
        <v>183</v>
      </c>
      <c r="J29" s="121" t="s">
        <v>186</v>
      </c>
      <c r="K29" s="121" t="s">
        <v>52</v>
      </c>
      <c r="L29" s="123">
        <v>7109</v>
      </c>
      <c r="M29" s="123">
        <v>10000</v>
      </c>
      <c r="N29" s="123"/>
      <c r="O29" s="123">
        <v>10000</v>
      </c>
      <c r="P29" s="123">
        <v>10000</v>
      </c>
      <c r="Q29" s="123"/>
      <c r="R29" s="124"/>
    </row>
    <row r="30" spans="1:18" x14ac:dyDescent="0.25">
      <c r="A30" s="107">
        <v>75172</v>
      </c>
      <c r="B30" s="107" t="s">
        <v>182</v>
      </c>
      <c r="C30" s="120" t="s">
        <v>161</v>
      </c>
      <c r="D30" s="107" t="s">
        <v>153</v>
      </c>
      <c r="E30" s="107" t="s">
        <v>154</v>
      </c>
      <c r="F30" s="107" t="s">
        <v>155</v>
      </c>
      <c r="G30" s="107" t="s">
        <v>156</v>
      </c>
      <c r="H30" s="107" t="s">
        <v>157</v>
      </c>
      <c r="I30" s="107" t="s">
        <v>183</v>
      </c>
      <c r="J30" s="107" t="s">
        <v>169</v>
      </c>
      <c r="K30" s="107" t="s">
        <v>53</v>
      </c>
      <c r="L30" s="108">
        <v>55138</v>
      </c>
      <c r="M30" s="108">
        <v>69810</v>
      </c>
      <c r="N30" s="108"/>
      <c r="O30" s="108">
        <v>69810</v>
      </c>
      <c r="P30" s="108">
        <v>69810</v>
      </c>
      <c r="Q30" s="108"/>
      <c r="R30" s="109"/>
    </row>
    <row r="31" spans="1:18" x14ac:dyDescent="0.25">
      <c r="A31" s="121">
        <v>75174</v>
      </c>
      <c r="B31" s="121" t="s">
        <v>182</v>
      </c>
      <c r="C31" s="122" t="s">
        <v>161</v>
      </c>
      <c r="D31" s="121" t="s">
        <v>153</v>
      </c>
      <c r="E31" s="121" t="s">
        <v>154</v>
      </c>
      <c r="F31" s="121" t="s">
        <v>155</v>
      </c>
      <c r="G31" s="121" t="s">
        <v>156</v>
      </c>
      <c r="H31" s="121" t="s">
        <v>157</v>
      </c>
      <c r="I31" s="121" t="s">
        <v>183</v>
      </c>
      <c r="J31" s="121" t="s">
        <v>170</v>
      </c>
      <c r="K31" s="121" t="s">
        <v>171</v>
      </c>
      <c r="L31" s="123">
        <v>17487</v>
      </c>
      <c r="M31" s="123">
        <v>22486</v>
      </c>
      <c r="N31" s="123"/>
      <c r="O31" s="123">
        <v>22486</v>
      </c>
      <c r="P31" s="123">
        <v>22486</v>
      </c>
      <c r="Q31" s="123"/>
      <c r="R31" s="124"/>
    </row>
    <row r="32" spans="1:18" x14ac:dyDescent="0.25">
      <c r="A32" s="121">
        <v>75176</v>
      </c>
      <c r="B32" s="121" t="s">
        <v>182</v>
      </c>
      <c r="C32" s="122" t="s">
        <v>161</v>
      </c>
      <c r="D32" s="121" t="s">
        <v>153</v>
      </c>
      <c r="E32" s="121" t="s">
        <v>154</v>
      </c>
      <c r="F32" s="121" t="s">
        <v>155</v>
      </c>
      <c r="G32" s="121" t="s">
        <v>156</v>
      </c>
      <c r="H32" s="121" t="s">
        <v>157</v>
      </c>
      <c r="I32" s="121" t="s">
        <v>183</v>
      </c>
      <c r="J32" s="121" t="s">
        <v>172</v>
      </c>
      <c r="K32" s="121" t="s">
        <v>173</v>
      </c>
      <c r="L32" s="123">
        <v>37651</v>
      </c>
      <c r="M32" s="123">
        <v>47324</v>
      </c>
      <c r="N32" s="123"/>
      <c r="O32" s="123">
        <v>47324</v>
      </c>
      <c r="P32" s="123">
        <v>47324</v>
      </c>
      <c r="Q32" s="123"/>
      <c r="R32" s="124"/>
    </row>
    <row r="33" spans="1:18" x14ac:dyDescent="0.25">
      <c r="A33" s="107">
        <v>75180</v>
      </c>
      <c r="B33" s="107" t="s">
        <v>182</v>
      </c>
      <c r="C33" s="120" t="s">
        <v>161</v>
      </c>
      <c r="D33" s="107" t="s">
        <v>153</v>
      </c>
      <c r="E33" s="107" t="s">
        <v>154</v>
      </c>
      <c r="F33" s="107" t="s">
        <v>155</v>
      </c>
      <c r="G33" s="107" t="s">
        <v>156</v>
      </c>
      <c r="H33" s="107" t="s">
        <v>157</v>
      </c>
      <c r="I33" s="107" t="s">
        <v>183</v>
      </c>
      <c r="J33" s="107" t="s">
        <v>174</v>
      </c>
      <c r="K33" s="107" t="s">
        <v>9</v>
      </c>
      <c r="L33" s="108">
        <v>39340</v>
      </c>
      <c r="M33" s="108">
        <v>46405</v>
      </c>
      <c r="N33" s="108">
        <v>0</v>
      </c>
      <c r="O33" s="108">
        <v>46405</v>
      </c>
      <c r="P33" s="108">
        <v>46405</v>
      </c>
      <c r="Q33" s="108">
        <v>0</v>
      </c>
      <c r="R33" s="109">
        <v>1</v>
      </c>
    </row>
    <row r="34" spans="1:18" x14ac:dyDescent="0.25">
      <c r="A34" s="107">
        <v>75182</v>
      </c>
      <c r="B34" s="107" t="s">
        <v>182</v>
      </c>
      <c r="C34" s="120" t="s">
        <v>161</v>
      </c>
      <c r="D34" s="107" t="s">
        <v>153</v>
      </c>
      <c r="E34" s="107" t="s">
        <v>154</v>
      </c>
      <c r="F34" s="107" t="s">
        <v>155</v>
      </c>
      <c r="G34" s="107" t="s">
        <v>156</v>
      </c>
      <c r="H34" s="107" t="s">
        <v>157</v>
      </c>
      <c r="I34" s="107" t="s">
        <v>183</v>
      </c>
      <c r="J34" s="107" t="s">
        <v>187</v>
      </c>
      <c r="K34" s="107" t="s">
        <v>19</v>
      </c>
      <c r="L34" s="108">
        <v>11575</v>
      </c>
      <c r="M34" s="108">
        <v>11575</v>
      </c>
      <c r="N34" s="108"/>
      <c r="O34" s="108">
        <v>11575</v>
      </c>
      <c r="P34" s="108">
        <v>11575</v>
      </c>
      <c r="Q34" s="108"/>
      <c r="R34" s="109"/>
    </row>
    <row r="35" spans="1:18" x14ac:dyDescent="0.25">
      <c r="A35" s="121">
        <v>75184</v>
      </c>
      <c r="B35" s="121" t="s">
        <v>182</v>
      </c>
      <c r="C35" s="122" t="s">
        <v>161</v>
      </c>
      <c r="D35" s="121" t="s">
        <v>153</v>
      </c>
      <c r="E35" s="121" t="s">
        <v>154</v>
      </c>
      <c r="F35" s="121" t="s">
        <v>155</v>
      </c>
      <c r="G35" s="121" t="s">
        <v>156</v>
      </c>
      <c r="H35" s="121" t="s">
        <v>157</v>
      </c>
      <c r="I35" s="121" t="s">
        <v>183</v>
      </c>
      <c r="J35" s="121" t="s">
        <v>188</v>
      </c>
      <c r="K35" s="121" t="s">
        <v>189</v>
      </c>
      <c r="L35" s="123">
        <v>11575</v>
      </c>
      <c r="M35" s="123">
        <v>11575</v>
      </c>
      <c r="N35" s="123"/>
      <c r="O35" s="123">
        <v>11575</v>
      </c>
      <c r="P35" s="123">
        <v>11575</v>
      </c>
      <c r="Q35" s="123"/>
      <c r="R35" s="124"/>
    </row>
    <row r="36" spans="1:18" x14ac:dyDescent="0.25">
      <c r="A36" s="107">
        <v>75186</v>
      </c>
      <c r="B36" s="107" t="s">
        <v>182</v>
      </c>
      <c r="C36" s="120" t="s">
        <v>161</v>
      </c>
      <c r="D36" s="107" t="s">
        <v>153</v>
      </c>
      <c r="E36" s="107" t="s">
        <v>154</v>
      </c>
      <c r="F36" s="107" t="s">
        <v>155</v>
      </c>
      <c r="G36" s="107" t="s">
        <v>156</v>
      </c>
      <c r="H36" s="107" t="s">
        <v>157</v>
      </c>
      <c r="I36" s="107" t="s">
        <v>183</v>
      </c>
      <c r="J36" s="107" t="s">
        <v>175</v>
      </c>
      <c r="K36" s="107" t="s">
        <v>57</v>
      </c>
      <c r="L36" s="108">
        <v>10650</v>
      </c>
      <c r="M36" s="108">
        <v>12478</v>
      </c>
      <c r="N36" s="108"/>
      <c r="O36" s="108">
        <v>12478</v>
      </c>
      <c r="P36" s="108">
        <v>12478</v>
      </c>
      <c r="Q36" s="108"/>
      <c r="R36" s="109"/>
    </row>
    <row r="37" spans="1:18" x14ac:dyDescent="0.25">
      <c r="A37" s="121">
        <v>75188</v>
      </c>
      <c r="B37" s="121" t="s">
        <v>182</v>
      </c>
      <c r="C37" s="122" t="s">
        <v>161</v>
      </c>
      <c r="D37" s="121" t="s">
        <v>153</v>
      </c>
      <c r="E37" s="121" t="s">
        <v>154</v>
      </c>
      <c r="F37" s="121" t="s">
        <v>155</v>
      </c>
      <c r="G37" s="121" t="s">
        <v>156</v>
      </c>
      <c r="H37" s="121" t="s">
        <v>157</v>
      </c>
      <c r="I37" s="121" t="s">
        <v>183</v>
      </c>
      <c r="J37" s="121" t="s">
        <v>190</v>
      </c>
      <c r="K37" s="121" t="s">
        <v>59</v>
      </c>
      <c r="L37" s="123">
        <v>1747</v>
      </c>
      <c r="M37" s="123">
        <v>1800</v>
      </c>
      <c r="N37" s="123"/>
      <c r="O37" s="123">
        <v>1800</v>
      </c>
      <c r="P37" s="123">
        <v>1800</v>
      </c>
      <c r="Q37" s="123"/>
      <c r="R37" s="124"/>
    </row>
    <row r="38" spans="1:18" x14ac:dyDescent="0.25">
      <c r="A38" s="121">
        <v>75190</v>
      </c>
      <c r="B38" s="121" t="s">
        <v>182</v>
      </c>
      <c r="C38" s="122" t="s">
        <v>161</v>
      </c>
      <c r="D38" s="121" t="s">
        <v>153</v>
      </c>
      <c r="E38" s="121" t="s">
        <v>154</v>
      </c>
      <c r="F38" s="121" t="s">
        <v>155</v>
      </c>
      <c r="G38" s="121" t="s">
        <v>156</v>
      </c>
      <c r="H38" s="121" t="s">
        <v>157</v>
      </c>
      <c r="I38" s="121" t="s">
        <v>183</v>
      </c>
      <c r="J38" s="121" t="s">
        <v>177</v>
      </c>
      <c r="K38" s="121" t="s">
        <v>178</v>
      </c>
      <c r="L38" s="123">
        <v>3366</v>
      </c>
      <c r="M38" s="123">
        <v>5000</v>
      </c>
      <c r="N38" s="123"/>
      <c r="O38" s="123">
        <v>5000</v>
      </c>
      <c r="P38" s="123">
        <v>5000</v>
      </c>
      <c r="Q38" s="123"/>
      <c r="R38" s="124"/>
    </row>
    <row r="39" spans="1:18" x14ac:dyDescent="0.25">
      <c r="A39" s="121">
        <v>75192</v>
      </c>
      <c r="B39" s="121" t="s">
        <v>182</v>
      </c>
      <c r="C39" s="122" t="s">
        <v>161</v>
      </c>
      <c r="D39" s="121" t="s">
        <v>153</v>
      </c>
      <c r="E39" s="121" t="s">
        <v>154</v>
      </c>
      <c r="F39" s="121" t="s">
        <v>155</v>
      </c>
      <c r="G39" s="121" t="s">
        <v>156</v>
      </c>
      <c r="H39" s="121" t="s">
        <v>157</v>
      </c>
      <c r="I39" s="121" t="s">
        <v>183</v>
      </c>
      <c r="J39" s="121" t="s">
        <v>191</v>
      </c>
      <c r="K39" s="121" t="s">
        <v>192</v>
      </c>
      <c r="L39" s="123">
        <v>2119</v>
      </c>
      <c r="M39" s="123">
        <v>1678</v>
      </c>
      <c r="N39" s="123"/>
      <c r="O39" s="123">
        <v>1678</v>
      </c>
      <c r="P39" s="123">
        <v>1678</v>
      </c>
      <c r="Q39" s="123"/>
      <c r="R39" s="124"/>
    </row>
    <row r="40" spans="1:18" x14ac:dyDescent="0.25">
      <c r="A40" s="121">
        <v>75194</v>
      </c>
      <c r="B40" s="121" t="s">
        <v>182</v>
      </c>
      <c r="C40" s="122" t="s">
        <v>161</v>
      </c>
      <c r="D40" s="121" t="s">
        <v>153</v>
      </c>
      <c r="E40" s="121" t="s">
        <v>154</v>
      </c>
      <c r="F40" s="121" t="s">
        <v>155</v>
      </c>
      <c r="G40" s="121" t="s">
        <v>156</v>
      </c>
      <c r="H40" s="121" t="s">
        <v>157</v>
      </c>
      <c r="I40" s="121" t="s">
        <v>183</v>
      </c>
      <c r="J40" s="121" t="s">
        <v>193</v>
      </c>
      <c r="K40" s="121" t="s">
        <v>194</v>
      </c>
      <c r="L40" s="123">
        <v>3418</v>
      </c>
      <c r="M40" s="123">
        <v>4000</v>
      </c>
      <c r="N40" s="123"/>
      <c r="O40" s="123">
        <v>4000</v>
      </c>
      <c r="P40" s="123">
        <v>4000</v>
      </c>
      <c r="Q40" s="123"/>
      <c r="R40" s="124"/>
    </row>
    <row r="41" spans="1:18" x14ac:dyDescent="0.25">
      <c r="A41" s="107">
        <v>75196</v>
      </c>
      <c r="B41" s="107" t="s">
        <v>182</v>
      </c>
      <c r="C41" s="120" t="s">
        <v>161</v>
      </c>
      <c r="D41" s="107" t="s">
        <v>153</v>
      </c>
      <c r="E41" s="107" t="s">
        <v>154</v>
      </c>
      <c r="F41" s="107" t="s">
        <v>155</v>
      </c>
      <c r="G41" s="107" t="s">
        <v>156</v>
      </c>
      <c r="H41" s="107" t="s">
        <v>157</v>
      </c>
      <c r="I41" s="107" t="s">
        <v>183</v>
      </c>
      <c r="J41" s="107" t="s">
        <v>179</v>
      </c>
      <c r="K41" s="107" t="s">
        <v>64</v>
      </c>
      <c r="L41" s="108">
        <v>12352</v>
      </c>
      <c r="M41" s="108">
        <v>17589</v>
      </c>
      <c r="N41" s="108"/>
      <c r="O41" s="108">
        <v>17589</v>
      </c>
      <c r="P41" s="108">
        <v>17589</v>
      </c>
      <c r="Q41" s="108"/>
      <c r="R41" s="109"/>
    </row>
    <row r="42" spans="1:18" x14ac:dyDescent="0.25">
      <c r="A42" s="121">
        <v>75198</v>
      </c>
      <c r="B42" s="121" t="s">
        <v>182</v>
      </c>
      <c r="C42" s="122" t="s">
        <v>161</v>
      </c>
      <c r="D42" s="121" t="s">
        <v>153</v>
      </c>
      <c r="E42" s="121" t="s">
        <v>154</v>
      </c>
      <c r="F42" s="121" t="s">
        <v>155</v>
      </c>
      <c r="G42" s="121" t="s">
        <v>156</v>
      </c>
      <c r="H42" s="121" t="s">
        <v>157</v>
      </c>
      <c r="I42" s="121" t="s">
        <v>183</v>
      </c>
      <c r="J42" s="121" t="s">
        <v>180</v>
      </c>
      <c r="K42" s="121" t="s">
        <v>181</v>
      </c>
      <c r="L42" s="123">
        <v>2825</v>
      </c>
      <c r="M42" s="123">
        <v>4000</v>
      </c>
      <c r="N42" s="123"/>
      <c r="O42" s="123">
        <v>4000</v>
      </c>
      <c r="P42" s="123">
        <v>4000</v>
      </c>
      <c r="Q42" s="123"/>
      <c r="R42" s="124"/>
    </row>
    <row r="43" spans="1:18" x14ac:dyDescent="0.25">
      <c r="A43" s="121">
        <v>75200</v>
      </c>
      <c r="B43" s="121" t="s">
        <v>182</v>
      </c>
      <c r="C43" s="122" t="s">
        <v>161</v>
      </c>
      <c r="D43" s="121" t="s">
        <v>153</v>
      </c>
      <c r="E43" s="121" t="s">
        <v>154</v>
      </c>
      <c r="F43" s="121" t="s">
        <v>155</v>
      </c>
      <c r="G43" s="121" t="s">
        <v>156</v>
      </c>
      <c r="H43" s="121" t="s">
        <v>157</v>
      </c>
      <c r="I43" s="121" t="s">
        <v>183</v>
      </c>
      <c r="J43" s="121" t="s">
        <v>195</v>
      </c>
      <c r="K43" s="121" t="s">
        <v>196</v>
      </c>
      <c r="L43" s="123">
        <v>2954</v>
      </c>
      <c r="M43" s="123">
        <v>7000</v>
      </c>
      <c r="N43" s="123"/>
      <c r="O43" s="123">
        <v>7000</v>
      </c>
      <c r="P43" s="123">
        <v>7000</v>
      </c>
      <c r="Q43" s="123"/>
      <c r="R43" s="124"/>
    </row>
    <row r="44" spans="1:18" x14ac:dyDescent="0.25">
      <c r="A44" s="121">
        <v>75202</v>
      </c>
      <c r="B44" s="121" t="s">
        <v>182</v>
      </c>
      <c r="C44" s="122" t="s">
        <v>161</v>
      </c>
      <c r="D44" s="121" t="s">
        <v>153</v>
      </c>
      <c r="E44" s="121" t="s">
        <v>154</v>
      </c>
      <c r="F44" s="121" t="s">
        <v>155</v>
      </c>
      <c r="G44" s="121" t="s">
        <v>156</v>
      </c>
      <c r="H44" s="121" t="s">
        <v>157</v>
      </c>
      <c r="I44" s="121" t="s">
        <v>183</v>
      </c>
      <c r="J44" s="121" t="s">
        <v>197</v>
      </c>
      <c r="K44" s="121" t="s">
        <v>198</v>
      </c>
      <c r="L44" s="123">
        <v>534</v>
      </c>
      <c r="M44" s="123">
        <v>550</v>
      </c>
      <c r="N44" s="123"/>
      <c r="O44" s="123">
        <v>550</v>
      </c>
      <c r="P44" s="123">
        <v>550</v>
      </c>
      <c r="Q44" s="123"/>
      <c r="R44" s="124"/>
    </row>
    <row r="45" spans="1:18" x14ac:dyDescent="0.25">
      <c r="A45" s="121">
        <v>75204</v>
      </c>
      <c r="B45" s="121" t="s">
        <v>182</v>
      </c>
      <c r="C45" s="122" t="s">
        <v>161</v>
      </c>
      <c r="D45" s="121" t="s">
        <v>153</v>
      </c>
      <c r="E45" s="121" t="s">
        <v>154</v>
      </c>
      <c r="F45" s="121" t="s">
        <v>155</v>
      </c>
      <c r="G45" s="121" t="s">
        <v>156</v>
      </c>
      <c r="H45" s="121" t="s">
        <v>157</v>
      </c>
      <c r="I45" s="121" t="s">
        <v>183</v>
      </c>
      <c r="J45" s="121" t="s">
        <v>199</v>
      </c>
      <c r="K45" s="121" t="s">
        <v>67</v>
      </c>
      <c r="L45" s="123">
        <v>1000</v>
      </c>
      <c r="M45" s="123">
        <v>1000</v>
      </c>
      <c r="N45" s="123"/>
      <c r="O45" s="123">
        <v>1000</v>
      </c>
      <c r="P45" s="123">
        <v>1000</v>
      </c>
      <c r="Q45" s="123"/>
      <c r="R45" s="124"/>
    </row>
    <row r="46" spans="1:18" x14ac:dyDescent="0.25">
      <c r="A46" s="121">
        <v>75206</v>
      </c>
      <c r="B46" s="121" t="s">
        <v>182</v>
      </c>
      <c r="C46" s="122" t="s">
        <v>161</v>
      </c>
      <c r="D46" s="121" t="s">
        <v>153</v>
      </c>
      <c r="E46" s="121" t="s">
        <v>154</v>
      </c>
      <c r="F46" s="121" t="s">
        <v>155</v>
      </c>
      <c r="G46" s="121" t="s">
        <v>156</v>
      </c>
      <c r="H46" s="121" t="s">
        <v>157</v>
      </c>
      <c r="I46" s="121" t="s">
        <v>183</v>
      </c>
      <c r="J46" s="121" t="s">
        <v>200</v>
      </c>
      <c r="K46" s="121" t="s">
        <v>201</v>
      </c>
      <c r="L46" s="123">
        <v>1976</v>
      </c>
      <c r="M46" s="123">
        <v>1976</v>
      </c>
      <c r="N46" s="123"/>
      <c r="O46" s="123">
        <v>1976</v>
      </c>
      <c r="P46" s="123">
        <v>1976</v>
      </c>
      <c r="Q46" s="123"/>
      <c r="R46" s="124"/>
    </row>
    <row r="47" spans="1:18" x14ac:dyDescent="0.25">
      <c r="A47" s="121">
        <v>75208</v>
      </c>
      <c r="B47" s="121" t="s">
        <v>182</v>
      </c>
      <c r="C47" s="122" t="s">
        <v>161</v>
      </c>
      <c r="D47" s="121" t="s">
        <v>153</v>
      </c>
      <c r="E47" s="121" t="s">
        <v>154</v>
      </c>
      <c r="F47" s="121" t="s">
        <v>155</v>
      </c>
      <c r="G47" s="121" t="s">
        <v>156</v>
      </c>
      <c r="H47" s="121" t="s">
        <v>157</v>
      </c>
      <c r="I47" s="121" t="s">
        <v>183</v>
      </c>
      <c r="J47" s="121" t="s">
        <v>202</v>
      </c>
      <c r="K47" s="121" t="s">
        <v>70</v>
      </c>
      <c r="L47" s="123">
        <v>3063</v>
      </c>
      <c r="M47" s="123">
        <v>3063</v>
      </c>
      <c r="N47" s="123"/>
      <c r="O47" s="123">
        <v>3063</v>
      </c>
      <c r="P47" s="123">
        <v>3063</v>
      </c>
      <c r="Q47" s="123"/>
      <c r="R47" s="124"/>
    </row>
    <row r="48" spans="1:18" x14ac:dyDescent="0.25">
      <c r="A48" s="107">
        <v>75210</v>
      </c>
      <c r="B48" s="107" t="s">
        <v>182</v>
      </c>
      <c r="C48" s="120" t="s">
        <v>161</v>
      </c>
      <c r="D48" s="107" t="s">
        <v>153</v>
      </c>
      <c r="E48" s="107" t="s">
        <v>154</v>
      </c>
      <c r="F48" s="107" t="s">
        <v>155</v>
      </c>
      <c r="G48" s="107" t="s">
        <v>156</v>
      </c>
      <c r="H48" s="107" t="s">
        <v>157</v>
      </c>
      <c r="I48" s="107" t="s">
        <v>183</v>
      </c>
      <c r="J48" s="107" t="s">
        <v>203</v>
      </c>
      <c r="K48" s="107" t="s">
        <v>72</v>
      </c>
      <c r="L48" s="108">
        <v>4763</v>
      </c>
      <c r="M48" s="108">
        <v>4763</v>
      </c>
      <c r="N48" s="108"/>
      <c r="O48" s="108">
        <v>4763</v>
      </c>
      <c r="P48" s="108">
        <v>4763</v>
      </c>
      <c r="Q48" s="108"/>
      <c r="R48" s="109"/>
    </row>
    <row r="49" spans="1:18" x14ac:dyDescent="0.25">
      <c r="A49" s="121">
        <v>75212</v>
      </c>
      <c r="B49" s="121" t="s">
        <v>182</v>
      </c>
      <c r="C49" s="122" t="s">
        <v>161</v>
      </c>
      <c r="D49" s="121" t="s">
        <v>153</v>
      </c>
      <c r="E49" s="121" t="s">
        <v>154</v>
      </c>
      <c r="F49" s="121" t="s">
        <v>155</v>
      </c>
      <c r="G49" s="121" t="s">
        <v>156</v>
      </c>
      <c r="H49" s="121" t="s">
        <v>157</v>
      </c>
      <c r="I49" s="121" t="s">
        <v>183</v>
      </c>
      <c r="J49" s="121" t="s">
        <v>204</v>
      </c>
      <c r="K49" s="121" t="s">
        <v>73</v>
      </c>
      <c r="L49" s="123">
        <v>4763</v>
      </c>
      <c r="M49" s="123">
        <v>4763</v>
      </c>
      <c r="N49" s="123"/>
      <c r="O49" s="123">
        <v>4763</v>
      </c>
      <c r="P49" s="123">
        <v>4763</v>
      </c>
      <c r="Q49" s="123"/>
      <c r="R49" s="124"/>
    </row>
    <row r="50" spans="1:18" x14ac:dyDescent="0.25">
      <c r="A50" s="107">
        <v>75214</v>
      </c>
      <c r="B50" s="107" t="s">
        <v>182</v>
      </c>
      <c r="C50" s="120" t="s">
        <v>161</v>
      </c>
      <c r="D50" s="107" t="s">
        <v>153</v>
      </c>
      <c r="E50" s="107" t="s">
        <v>154</v>
      </c>
      <c r="F50" s="107" t="s">
        <v>155</v>
      </c>
      <c r="G50" s="107" t="s">
        <v>156</v>
      </c>
      <c r="H50" s="107" t="s">
        <v>157</v>
      </c>
      <c r="I50" s="107" t="s">
        <v>183</v>
      </c>
      <c r="J50" s="107" t="s">
        <v>205</v>
      </c>
      <c r="K50" s="107" t="s">
        <v>75</v>
      </c>
      <c r="L50" s="108">
        <v>600</v>
      </c>
      <c r="M50" s="108">
        <v>700</v>
      </c>
      <c r="N50" s="108">
        <v>0</v>
      </c>
      <c r="O50" s="108">
        <v>700</v>
      </c>
      <c r="P50" s="108">
        <v>700</v>
      </c>
      <c r="Q50" s="108">
        <v>0</v>
      </c>
      <c r="R50" s="109">
        <v>1</v>
      </c>
    </row>
    <row r="51" spans="1:18" x14ac:dyDescent="0.25">
      <c r="A51" s="107">
        <v>75216</v>
      </c>
      <c r="B51" s="107" t="s">
        <v>182</v>
      </c>
      <c r="C51" s="120" t="s">
        <v>161</v>
      </c>
      <c r="D51" s="107" t="s">
        <v>153</v>
      </c>
      <c r="E51" s="107" t="s">
        <v>154</v>
      </c>
      <c r="F51" s="107" t="s">
        <v>155</v>
      </c>
      <c r="G51" s="107" t="s">
        <v>156</v>
      </c>
      <c r="H51" s="107" t="s">
        <v>157</v>
      </c>
      <c r="I51" s="107" t="s">
        <v>183</v>
      </c>
      <c r="J51" s="107" t="s">
        <v>206</v>
      </c>
      <c r="K51" s="107" t="s">
        <v>76</v>
      </c>
      <c r="L51" s="108">
        <v>600</v>
      </c>
      <c r="M51" s="108">
        <v>700</v>
      </c>
      <c r="N51" s="108"/>
      <c r="O51" s="108">
        <v>700</v>
      </c>
      <c r="P51" s="108">
        <v>700</v>
      </c>
      <c r="Q51" s="108"/>
      <c r="R51" s="109"/>
    </row>
    <row r="52" spans="1:18" x14ac:dyDescent="0.25">
      <c r="A52" s="121">
        <v>75218</v>
      </c>
      <c r="B52" s="121" t="s">
        <v>182</v>
      </c>
      <c r="C52" s="122" t="s">
        <v>161</v>
      </c>
      <c r="D52" s="121" t="s">
        <v>153</v>
      </c>
      <c r="E52" s="121" t="s">
        <v>154</v>
      </c>
      <c r="F52" s="121" t="s">
        <v>155</v>
      </c>
      <c r="G52" s="121" t="s">
        <v>156</v>
      </c>
      <c r="H52" s="121" t="s">
        <v>157</v>
      </c>
      <c r="I52" s="121" t="s">
        <v>183</v>
      </c>
      <c r="J52" s="121" t="s">
        <v>207</v>
      </c>
      <c r="K52" s="121" t="s">
        <v>77</v>
      </c>
      <c r="L52" s="123">
        <v>600</v>
      </c>
      <c r="M52" s="123">
        <v>700</v>
      </c>
      <c r="N52" s="123"/>
      <c r="O52" s="123">
        <v>700</v>
      </c>
      <c r="P52" s="123">
        <v>700</v>
      </c>
      <c r="Q52" s="123"/>
      <c r="R52" s="124"/>
    </row>
    <row r="53" spans="1:18" x14ac:dyDescent="0.25">
      <c r="A53" s="115">
        <v>75220</v>
      </c>
      <c r="B53" s="115" t="s">
        <v>208</v>
      </c>
      <c r="C53" s="116" t="s">
        <v>209</v>
      </c>
      <c r="D53" s="117" t="s">
        <v>153</v>
      </c>
      <c r="E53" s="117" t="s">
        <v>154</v>
      </c>
      <c r="F53" s="117" t="s">
        <v>155</v>
      </c>
      <c r="G53" s="117" t="s">
        <v>156</v>
      </c>
      <c r="H53" s="117" t="s">
        <v>157</v>
      </c>
      <c r="I53" s="117" t="s">
        <v>210</v>
      </c>
      <c r="J53" s="117" t="s">
        <v>158</v>
      </c>
      <c r="K53" s="117" t="s">
        <v>211</v>
      </c>
      <c r="L53" s="118">
        <v>1415629</v>
      </c>
      <c r="M53" s="118">
        <v>1625907.18</v>
      </c>
      <c r="N53" s="118">
        <v>0</v>
      </c>
      <c r="O53" s="118">
        <v>1625907.18</v>
      </c>
      <c r="P53" s="118">
        <v>1522760.23</v>
      </c>
      <c r="Q53" s="118">
        <v>-103146.94999999995</v>
      </c>
      <c r="R53" s="119">
        <v>0.94</v>
      </c>
    </row>
    <row r="54" spans="1:18" x14ac:dyDescent="0.25">
      <c r="A54" s="107">
        <v>75222</v>
      </c>
      <c r="B54" s="107" t="s">
        <v>208</v>
      </c>
      <c r="C54" s="120" t="s">
        <v>209</v>
      </c>
      <c r="D54" s="107" t="s">
        <v>153</v>
      </c>
      <c r="E54" s="107" t="s">
        <v>154</v>
      </c>
      <c r="F54" s="107" t="s">
        <v>155</v>
      </c>
      <c r="G54" s="107" t="s">
        <v>156</v>
      </c>
      <c r="H54" s="107" t="s">
        <v>157</v>
      </c>
      <c r="I54" s="107" t="s">
        <v>210</v>
      </c>
      <c r="J54" s="107" t="s">
        <v>164</v>
      </c>
      <c r="K54" s="107" t="s">
        <v>3</v>
      </c>
      <c r="L54" s="108">
        <v>1415629</v>
      </c>
      <c r="M54" s="108">
        <v>1625907.18</v>
      </c>
      <c r="N54" s="108">
        <v>0</v>
      </c>
      <c r="O54" s="108">
        <v>1625907.18</v>
      </c>
      <c r="P54" s="108">
        <v>1522760.23</v>
      </c>
      <c r="Q54" s="108">
        <v>-103146.94999999995</v>
      </c>
      <c r="R54" s="109">
        <v>0.94</v>
      </c>
    </row>
    <row r="55" spans="1:18" x14ac:dyDescent="0.25">
      <c r="A55" s="107">
        <v>75224</v>
      </c>
      <c r="B55" s="107" t="s">
        <v>208</v>
      </c>
      <c r="C55" s="120" t="s">
        <v>212</v>
      </c>
      <c r="D55" s="107" t="s">
        <v>153</v>
      </c>
      <c r="E55" s="107" t="s">
        <v>154</v>
      </c>
      <c r="F55" s="107" t="s">
        <v>155</v>
      </c>
      <c r="G55" s="107" t="s">
        <v>156</v>
      </c>
      <c r="H55" s="107" t="s">
        <v>157</v>
      </c>
      <c r="I55" s="107" t="s">
        <v>210</v>
      </c>
      <c r="J55" s="107" t="s">
        <v>165</v>
      </c>
      <c r="K55" s="107" t="s">
        <v>4</v>
      </c>
      <c r="L55" s="108">
        <v>1141841</v>
      </c>
      <c r="M55" s="108">
        <v>1317159.7</v>
      </c>
      <c r="N55" s="108">
        <v>0</v>
      </c>
      <c r="O55" s="108">
        <v>1317159.7</v>
      </c>
      <c r="P55" s="108">
        <v>1237734.1299999999</v>
      </c>
      <c r="Q55" s="108">
        <v>-79425.570000000065</v>
      </c>
      <c r="R55" s="109">
        <v>0.94</v>
      </c>
    </row>
    <row r="56" spans="1:18" x14ac:dyDescent="0.25">
      <c r="A56" s="107">
        <v>75226</v>
      </c>
      <c r="B56" s="107" t="s">
        <v>208</v>
      </c>
      <c r="C56" s="120" t="s">
        <v>212</v>
      </c>
      <c r="D56" s="107" t="s">
        <v>153</v>
      </c>
      <c r="E56" s="107" t="s">
        <v>154</v>
      </c>
      <c r="F56" s="107" t="s">
        <v>155</v>
      </c>
      <c r="G56" s="107" t="s">
        <v>156</v>
      </c>
      <c r="H56" s="107" t="s">
        <v>157</v>
      </c>
      <c r="I56" s="107" t="s">
        <v>210</v>
      </c>
      <c r="J56" s="107" t="s">
        <v>166</v>
      </c>
      <c r="K56" s="107" t="s">
        <v>17</v>
      </c>
      <c r="L56" s="108">
        <v>861772</v>
      </c>
      <c r="M56" s="108">
        <v>1002772.36</v>
      </c>
      <c r="N56" s="108"/>
      <c r="O56" s="108">
        <v>1002772.36</v>
      </c>
      <c r="P56" s="108">
        <v>946504.79</v>
      </c>
      <c r="Q56" s="108">
        <v>-56267.569999999949</v>
      </c>
      <c r="R56" s="109"/>
    </row>
    <row r="57" spans="1:18" x14ac:dyDescent="0.25">
      <c r="A57" s="121">
        <v>75228</v>
      </c>
      <c r="B57" s="121" t="s">
        <v>208</v>
      </c>
      <c r="C57" s="122" t="s">
        <v>212</v>
      </c>
      <c r="D57" s="121" t="s">
        <v>153</v>
      </c>
      <c r="E57" s="121" t="s">
        <v>154</v>
      </c>
      <c r="F57" s="121" t="s">
        <v>155</v>
      </c>
      <c r="G57" s="121" t="s">
        <v>156</v>
      </c>
      <c r="H57" s="121" t="s">
        <v>157</v>
      </c>
      <c r="I57" s="121" t="s">
        <v>210</v>
      </c>
      <c r="J57" s="121" t="s">
        <v>167</v>
      </c>
      <c r="K57" s="121" t="s">
        <v>18</v>
      </c>
      <c r="L57" s="123">
        <v>771972</v>
      </c>
      <c r="M57" s="123">
        <v>896972.36</v>
      </c>
      <c r="N57" s="123"/>
      <c r="O57" s="123">
        <v>896972.36</v>
      </c>
      <c r="P57" s="123">
        <v>849433.22</v>
      </c>
      <c r="Q57" s="123">
        <v>-47539.140000000014</v>
      </c>
      <c r="R57" s="124"/>
    </row>
    <row r="58" spans="1:18" x14ac:dyDescent="0.25">
      <c r="A58" s="121">
        <v>75230</v>
      </c>
      <c r="B58" s="121" t="s">
        <v>208</v>
      </c>
      <c r="C58" s="122" t="s">
        <v>212</v>
      </c>
      <c r="D58" s="121" t="s">
        <v>153</v>
      </c>
      <c r="E58" s="121" t="s">
        <v>154</v>
      </c>
      <c r="F58" s="121" t="s">
        <v>155</v>
      </c>
      <c r="G58" s="121" t="s">
        <v>156</v>
      </c>
      <c r="H58" s="121" t="s">
        <v>157</v>
      </c>
      <c r="I58" s="121" t="s">
        <v>210</v>
      </c>
      <c r="J58" s="121" t="s">
        <v>168</v>
      </c>
      <c r="K58" s="121" t="s">
        <v>91</v>
      </c>
      <c r="L58" s="123">
        <v>4800</v>
      </c>
      <c r="M58" s="123">
        <v>4800</v>
      </c>
      <c r="N58" s="123"/>
      <c r="O58" s="123">
        <v>4800</v>
      </c>
      <c r="P58" s="123"/>
      <c r="Q58" s="123">
        <v>-4800</v>
      </c>
      <c r="R58" s="124"/>
    </row>
    <row r="59" spans="1:18" x14ac:dyDescent="0.25">
      <c r="A59" s="121">
        <v>75232</v>
      </c>
      <c r="B59" s="121" t="s">
        <v>208</v>
      </c>
      <c r="C59" s="122" t="s">
        <v>212</v>
      </c>
      <c r="D59" s="121" t="s">
        <v>153</v>
      </c>
      <c r="E59" s="121" t="s">
        <v>154</v>
      </c>
      <c r="F59" s="121" t="s">
        <v>155</v>
      </c>
      <c r="G59" s="121" t="s">
        <v>156</v>
      </c>
      <c r="H59" s="121" t="s">
        <v>157</v>
      </c>
      <c r="I59" s="121" t="s">
        <v>210</v>
      </c>
      <c r="J59" s="121" t="s">
        <v>213</v>
      </c>
      <c r="K59" s="121" t="s">
        <v>51</v>
      </c>
      <c r="L59" s="123">
        <v>45000</v>
      </c>
      <c r="M59" s="123">
        <v>52550</v>
      </c>
      <c r="N59" s="123"/>
      <c r="O59" s="123">
        <v>52550</v>
      </c>
      <c r="P59" s="123">
        <v>48622.83</v>
      </c>
      <c r="Q59" s="123">
        <v>-3927.1699999999983</v>
      </c>
      <c r="R59" s="124"/>
    </row>
    <row r="60" spans="1:18" x14ac:dyDescent="0.25">
      <c r="A60" s="121">
        <v>75234</v>
      </c>
      <c r="B60" s="121" t="s">
        <v>208</v>
      </c>
      <c r="C60" s="122" t="s">
        <v>212</v>
      </c>
      <c r="D60" s="121" t="s">
        <v>153</v>
      </c>
      <c r="E60" s="121" t="s">
        <v>154</v>
      </c>
      <c r="F60" s="121" t="s">
        <v>155</v>
      </c>
      <c r="G60" s="121" t="s">
        <v>156</v>
      </c>
      <c r="H60" s="121" t="s">
        <v>157</v>
      </c>
      <c r="I60" s="121" t="s">
        <v>210</v>
      </c>
      <c r="J60" s="121" t="s">
        <v>214</v>
      </c>
      <c r="K60" s="121" t="s">
        <v>96</v>
      </c>
      <c r="L60" s="123">
        <v>40000</v>
      </c>
      <c r="M60" s="123">
        <v>48450</v>
      </c>
      <c r="N60" s="123"/>
      <c r="O60" s="123">
        <v>48450</v>
      </c>
      <c r="P60" s="123">
        <v>48448.74</v>
      </c>
      <c r="Q60" s="123">
        <v>-1.2600000000020373</v>
      </c>
      <c r="R60" s="124"/>
    </row>
    <row r="61" spans="1:18" x14ac:dyDescent="0.25">
      <c r="A61" s="107">
        <v>75236</v>
      </c>
      <c r="B61" s="107" t="s">
        <v>208</v>
      </c>
      <c r="C61" s="120" t="s">
        <v>212</v>
      </c>
      <c r="D61" s="107" t="s">
        <v>153</v>
      </c>
      <c r="E61" s="107" t="s">
        <v>154</v>
      </c>
      <c r="F61" s="107" t="s">
        <v>155</v>
      </c>
      <c r="G61" s="107" t="s">
        <v>156</v>
      </c>
      <c r="H61" s="107" t="s">
        <v>157</v>
      </c>
      <c r="I61" s="107" t="s">
        <v>210</v>
      </c>
      <c r="J61" s="107" t="s">
        <v>185</v>
      </c>
      <c r="K61" s="107" t="s">
        <v>52</v>
      </c>
      <c r="L61" s="108">
        <v>69191</v>
      </c>
      <c r="M61" s="108">
        <v>69191</v>
      </c>
      <c r="N61" s="108"/>
      <c r="O61" s="108">
        <v>69191</v>
      </c>
      <c r="P61" s="108">
        <v>67054.66</v>
      </c>
      <c r="Q61" s="108">
        <v>-2136.3399999999965</v>
      </c>
      <c r="R61" s="109"/>
    </row>
    <row r="62" spans="1:18" x14ac:dyDescent="0.25">
      <c r="A62" s="121">
        <v>75238</v>
      </c>
      <c r="B62" s="121" t="s">
        <v>208</v>
      </c>
      <c r="C62" s="122" t="s">
        <v>212</v>
      </c>
      <c r="D62" s="121" t="s">
        <v>153</v>
      </c>
      <c r="E62" s="121" t="s">
        <v>154</v>
      </c>
      <c r="F62" s="121" t="s">
        <v>155</v>
      </c>
      <c r="G62" s="121" t="s">
        <v>156</v>
      </c>
      <c r="H62" s="121" t="s">
        <v>157</v>
      </c>
      <c r="I62" s="121" t="s">
        <v>210</v>
      </c>
      <c r="J62" s="121" t="s">
        <v>186</v>
      </c>
      <c r="K62" s="121" t="s">
        <v>52</v>
      </c>
      <c r="L62" s="123">
        <v>69191</v>
      </c>
      <c r="M62" s="123">
        <v>69191</v>
      </c>
      <c r="N62" s="123"/>
      <c r="O62" s="123">
        <v>69191</v>
      </c>
      <c r="P62" s="123">
        <v>67054.66</v>
      </c>
      <c r="Q62" s="123">
        <v>-2136.3399999999965</v>
      </c>
      <c r="R62" s="124"/>
    </row>
    <row r="63" spans="1:18" x14ac:dyDescent="0.25">
      <c r="A63" s="107">
        <v>75240</v>
      </c>
      <c r="B63" s="107" t="s">
        <v>208</v>
      </c>
      <c r="C63" s="120" t="s">
        <v>212</v>
      </c>
      <c r="D63" s="107" t="s">
        <v>153</v>
      </c>
      <c r="E63" s="107" t="s">
        <v>154</v>
      </c>
      <c r="F63" s="107" t="s">
        <v>155</v>
      </c>
      <c r="G63" s="107" t="s">
        <v>156</v>
      </c>
      <c r="H63" s="107" t="s">
        <v>157</v>
      </c>
      <c r="I63" s="107" t="s">
        <v>210</v>
      </c>
      <c r="J63" s="107" t="s">
        <v>169</v>
      </c>
      <c r="K63" s="107" t="s">
        <v>53</v>
      </c>
      <c r="L63" s="108">
        <v>210878</v>
      </c>
      <c r="M63" s="108">
        <v>245196.34</v>
      </c>
      <c r="N63" s="108"/>
      <c r="O63" s="108">
        <v>245196.34</v>
      </c>
      <c r="P63" s="108">
        <v>224174.68</v>
      </c>
      <c r="Q63" s="108">
        <v>-21021.660000000003</v>
      </c>
      <c r="R63" s="109"/>
    </row>
    <row r="64" spans="1:18" x14ac:dyDescent="0.25">
      <c r="A64" s="121">
        <v>75242</v>
      </c>
      <c r="B64" s="121" t="s">
        <v>208</v>
      </c>
      <c r="C64" s="122" t="s">
        <v>212</v>
      </c>
      <c r="D64" s="121" t="s">
        <v>153</v>
      </c>
      <c r="E64" s="121" t="s">
        <v>154</v>
      </c>
      <c r="F64" s="121" t="s">
        <v>155</v>
      </c>
      <c r="G64" s="121" t="s">
        <v>156</v>
      </c>
      <c r="H64" s="121" t="s">
        <v>157</v>
      </c>
      <c r="I64" s="121" t="s">
        <v>210</v>
      </c>
      <c r="J64" s="121" t="s">
        <v>170</v>
      </c>
      <c r="K64" s="121" t="s">
        <v>171</v>
      </c>
      <c r="L64" s="123">
        <v>65045</v>
      </c>
      <c r="M64" s="123">
        <v>76099.34</v>
      </c>
      <c r="N64" s="123"/>
      <c r="O64" s="123">
        <v>76099.34</v>
      </c>
      <c r="P64" s="123">
        <v>68000.34</v>
      </c>
      <c r="Q64" s="123">
        <v>-8099</v>
      </c>
      <c r="R64" s="124"/>
    </row>
    <row r="65" spans="1:18" x14ac:dyDescent="0.25">
      <c r="A65" s="121">
        <v>75244</v>
      </c>
      <c r="B65" s="121" t="s">
        <v>208</v>
      </c>
      <c r="C65" s="122" t="s">
        <v>212</v>
      </c>
      <c r="D65" s="121" t="s">
        <v>153</v>
      </c>
      <c r="E65" s="121" t="s">
        <v>154</v>
      </c>
      <c r="F65" s="121" t="s">
        <v>155</v>
      </c>
      <c r="G65" s="121" t="s">
        <v>156</v>
      </c>
      <c r="H65" s="121" t="s">
        <v>157</v>
      </c>
      <c r="I65" s="121" t="s">
        <v>210</v>
      </c>
      <c r="J65" s="121" t="s">
        <v>172</v>
      </c>
      <c r="K65" s="121" t="s">
        <v>173</v>
      </c>
      <c r="L65" s="123">
        <v>145833</v>
      </c>
      <c r="M65" s="123">
        <v>169097</v>
      </c>
      <c r="N65" s="123"/>
      <c r="O65" s="123">
        <v>169097</v>
      </c>
      <c r="P65" s="123">
        <v>156174.34</v>
      </c>
      <c r="Q65" s="123">
        <v>-12922.660000000003</v>
      </c>
      <c r="R65" s="124"/>
    </row>
    <row r="66" spans="1:18" x14ac:dyDescent="0.25">
      <c r="A66" s="107">
        <v>75248</v>
      </c>
      <c r="B66" s="107" t="s">
        <v>208</v>
      </c>
      <c r="C66" s="120" t="s">
        <v>209</v>
      </c>
      <c r="D66" s="107" t="s">
        <v>153</v>
      </c>
      <c r="E66" s="107" t="s">
        <v>154</v>
      </c>
      <c r="F66" s="107" t="s">
        <v>155</v>
      </c>
      <c r="G66" s="107" t="s">
        <v>156</v>
      </c>
      <c r="H66" s="107" t="s">
        <v>157</v>
      </c>
      <c r="I66" s="107" t="s">
        <v>210</v>
      </c>
      <c r="J66" s="107" t="s">
        <v>174</v>
      </c>
      <c r="K66" s="107" t="s">
        <v>9</v>
      </c>
      <c r="L66" s="108">
        <v>273788</v>
      </c>
      <c r="M66" s="108">
        <v>308747.48</v>
      </c>
      <c r="N66" s="108">
        <v>0</v>
      </c>
      <c r="O66" s="108">
        <v>308747.48</v>
      </c>
      <c r="P66" s="108">
        <v>285026.09999999998</v>
      </c>
      <c r="Q66" s="108">
        <v>-23721.380000000005</v>
      </c>
      <c r="R66" s="109">
        <v>0.92</v>
      </c>
    </row>
    <row r="67" spans="1:18" x14ac:dyDescent="0.25">
      <c r="A67" s="107">
        <v>75250</v>
      </c>
      <c r="B67" s="107" t="s">
        <v>208</v>
      </c>
      <c r="C67" s="120" t="s">
        <v>212</v>
      </c>
      <c r="D67" s="107" t="s">
        <v>153</v>
      </c>
      <c r="E67" s="107" t="s">
        <v>154</v>
      </c>
      <c r="F67" s="107" t="s">
        <v>155</v>
      </c>
      <c r="G67" s="107" t="s">
        <v>156</v>
      </c>
      <c r="H67" s="107" t="s">
        <v>157</v>
      </c>
      <c r="I67" s="107" t="s">
        <v>210</v>
      </c>
      <c r="J67" s="107" t="s">
        <v>187</v>
      </c>
      <c r="K67" s="107" t="s">
        <v>19</v>
      </c>
      <c r="L67" s="108">
        <v>48399</v>
      </c>
      <c r="M67" s="108">
        <v>51399</v>
      </c>
      <c r="N67" s="108"/>
      <c r="O67" s="108">
        <v>51399</v>
      </c>
      <c r="P67" s="108">
        <v>49313.58</v>
      </c>
      <c r="Q67" s="108">
        <v>-2085.4199999999983</v>
      </c>
      <c r="R67" s="109"/>
    </row>
    <row r="68" spans="1:18" x14ac:dyDescent="0.25">
      <c r="A68" s="121">
        <v>75252</v>
      </c>
      <c r="B68" s="121" t="s">
        <v>208</v>
      </c>
      <c r="C68" s="122" t="s">
        <v>212</v>
      </c>
      <c r="D68" s="121" t="s">
        <v>153</v>
      </c>
      <c r="E68" s="121" t="s">
        <v>154</v>
      </c>
      <c r="F68" s="121" t="s">
        <v>155</v>
      </c>
      <c r="G68" s="121" t="s">
        <v>156</v>
      </c>
      <c r="H68" s="121" t="s">
        <v>157</v>
      </c>
      <c r="I68" s="121" t="s">
        <v>210</v>
      </c>
      <c r="J68" s="121" t="s">
        <v>215</v>
      </c>
      <c r="K68" s="121" t="s">
        <v>20</v>
      </c>
      <c r="L68" s="123">
        <v>3799</v>
      </c>
      <c r="M68" s="123">
        <v>6066.91</v>
      </c>
      <c r="N68" s="123"/>
      <c r="O68" s="123">
        <v>6066.91</v>
      </c>
      <c r="P68" s="123">
        <v>5390.36</v>
      </c>
      <c r="Q68" s="123">
        <v>-676.55000000000018</v>
      </c>
      <c r="R68" s="124"/>
    </row>
    <row r="69" spans="1:18" x14ac:dyDescent="0.25">
      <c r="A69" s="121">
        <v>75254</v>
      </c>
      <c r="B69" s="121" t="s">
        <v>208</v>
      </c>
      <c r="C69" s="122" t="s">
        <v>212</v>
      </c>
      <c r="D69" s="121" t="s">
        <v>153</v>
      </c>
      <c r="E69" s="121" t="s">
        <v>154</v>
      </c>
      <c r="F69" s="121" t="s">
        <v>155</v>
      </c>
      <c r="G69" s="121" t="s">
        <v>156</v>
      </c>
      <c r="H69" s="121" t="s">
        <v>157</v>
      </c>
      <c r="I69" s="121" t="s">
        <v>210</v>
      </c>
      <c r="J69" s="121" t="s">
        <v>188</v>
      </c>
      <c r="K69" s="121" t="s">
        <v>189</v>
      </c>
      <c r="L69" s="123">
        <v>29000</v>
      </c>
      <c r="M69" s="123">
        <v>25278</v>
      </c>
      <c r="N69" s="123"/>
      <c r="O69" s="123">
        <v>25278</v>
      </c>
      <c r="P69" s="123">
        <v>25271.4</v>
      </c>
      <c r="Q69" s="123">
        <v>-6.5999999999985448</v>
      </c>
      <c r="R69" s="124"/>
    </row>
    <row r="70" spans="1:18" x14ac:dyDescent="0.25">
      <c r="A70" s="121">
        <v>75256</v>
      </c>
      <c r="B70" s="121" t="s">
        <v>208</v>
      </c>
      <c r="C70" s="122" t="s">
        <v>212</v>
      </c>
      <c r="D70" s="121" t="s">
        <v>153</v>
      </c>
      <c r="E70" s="121" t="s">
        <v>154</v>
      </c>
      <c r="F70" s="121" t="s">
        <v>155</v>
      </c>
      <c r="G70" s="121" t="s">
        <v>156</v>
      </c>
      <c r="H70" s="121" t="s">
        <v>157</v>
      </c>
      <c r="I70" s="121" t="s">
        <v>210</v>
      </c>
      <c r="J70" s="121" t="s">
        <v>216</v>
      </c>
      <c r="K70" s="121" t="s">
        <v>56</v>
      </c>
      <c r="L70" s="123">
        <v>15600</v>
      </c>
      <c r="M70" s="123">
        <v>20054.09</v>
      </c>
      <c r="N70" s="123"/>
      <c r="O70" s="123">
        <v>20054.09</v>
      </c>
      <c r="P70" s="123">
        <v>18651.82</v>
      </c>
      <c r="Q70" s="123">
        <v>-1402.2700000000004</v>
      </c>
      <c r="R70" s="124"/>
    </row>
    <row r="71" spans="1:18" x14ac:dyDescent="0.25">
      <c r="A71" s="107">
        <v>75258</v>
      </c>
      <c r="B71" s="107" t="s">
        <v>208</v>
      </c>
      <c r="C71" s="120" t="s">
        <v>209</v>
      </c>
      <c r="D71" s="107" t="s">
        <v>153</v>
      </c>
      <c r="E71" s="107" t="s">
        <v>154</v>
      </c>
      <c r="F71" s="107" t="s">
        <v>155</v>
      </c>
      <c r="G71" s="107" t="s">
        <v>156</v>
      </c>
      <c r="H71" s="107" t="s">
        <v>157</v>
      </c>
      <c r="I71" s="107" t="s">
        <v>210</v>
      </c>
      <c r="J71" s="107" t="s">
        <v>175</v>
      </c>
      <c r="K71" s="107" t="s">
        <v>57</v>
      </c>
      <c r="L71" s="108">
        <v>167954</v>
      </c>
      <c r="M71" s="108">
        <v>165723.47</v>
      </c>
      <c r="N71" s="108"/>
      <c r="O71" s="108">
        <v>165723.47</v>
      </c>
      <c r="P71" s="108">
        <v>149983.32</v>
      </c>
      <c r="Q71" s="108">
        <v>-15740.149999999994</v>
      </c>
      <c r="R71" s="109"/>
    </row>
    <row r="72" spans="1:18" x14ac:dyDescent="0.25">
      <c r="A72" s="121">
        <v>75260</v>
      </c>
      <c r="B72" s="121" t="s">
        <v>208</v>
      </c>
      <c r="C72" s="122" t="s">
        <v>212</v>
      </c>
      <c r="D72" s="121" t="s">
        <v>153</v>
      </c>
      <c r="E72" s="121" t="s">
        <v>154</v>
      </c>
      <c r="F72" s="121" t="s">
        <v>155</v>
      </c>
      <c r="G72" s="121" t="s">
        <v>156</v>
      </c>
      <c r="H72" s="121" t="s">
        <v>157</v>
      </c>
      <c r="I72" s="121" t="s">
        <v>210</v>
      </c>
      <c r="J72" s="121" t="s">
        <v>176</v>
      </c>
      <c r="K72" s="121" t="s">
        <v>58</v>
      </c>
      <c r="L72" s="123">
        <v>5059</v>
      </c>
      <c r="M72" s="123">
        <v>6359</v>
      </c>
      <c r="N72" s="123"/>
      <c r="O72" s="123">
        <v>6359</v>
      </c>
      <c r="P72" s="123">
        <v>4853.8100000000004</v>
      </c>
      <c r="Q72" s="123">
        <v>-1505.1899999999996</v>
      </c>
      <c r="R72" s="124"/>
    </row>
    <row r="73" spans="1:18" x14ac:dyDescent="0.25">
      <c r="A73" s="121">
        <v>75262</v>
      </c>
      <c r="B73" s="121" t="s">
        <v>208</v>
      </c>
      <c r="C73" s="122" t="s">
        <v>217</v>
      </c>
      <c r="D73" s="121" t="s">
        <v>153</v>
      </c>
      <c r="E73" s="121" t="s">
        <v>154</v>
      </c>
      <c r="F73" s="121" t="s">
        <v>155</v>
      </c>
      <c r="G73" s="121" t="s">
        <v>156</v>
      </c>
      <c r="H73" s="121" t="s">
        <v>157</v>
      </c>
      <c r="I73" s="121" t="s">
        <v>210</v>
      </c>
      <c r="J73" s="121" t="s">
        <v>190</v>
      </c>
      <c r="K73" s="121" t="s">
        <v>59</v>
      </c>
      <c r="L73" s="123">
        <v>6000</v>
      </c>
      <c r="M73" s="123">
        <v>3939.92</v>
      </c>
      <c r="N73" s="123"/>
      <c r="O73" s="123">
        <v>3939.92</v>
      </c>
      <c r="P73" s="123">
        <v>4284.13</v>
      </c>
      <c r="Q73" s="123">
        <v>344.21000000000004</v>
      </c>
      <c r="R73" s="124"/>
    </row>
    <row r="74" spans="1:18" x14ac:dyDescent="0.25">
      <c r="A74" s="121">
        <v>75264</v>
      </c>
      <c r="B74" s="121" t="s">
        <v>208</v>
      </c>
      <c r="C74" s="122" t="s">
        <v>212</v>
      </c>
      <c r="D74" s="121" t="s">
        <v>153</v>
      </c>
      <c r="E74" s="121" t="s">
        <v>154</v>
      </c>
      <c r="F74" s="121" t="s">
        <v>155</v>
      </c>
      <c r="G74" s="121" t="s">
        <v>156</v>
      </c>
      <c r="H74" s="121" t="s">
        <v>157</v>
      </c>
      <c r="I74" s="121" t="s">
        <v>210</v>
      </c>
      <c r="J74" s="121" t="s">
        <v>218</v>
      </c>
      <c r="K74" s="121" t="s">
        <v>60</v>
      </c>
      <c r="L74" s="123">
        <v>47000</v>
      </c>
      <c r="M74" s="123">
        <v>44000</v>
      </c>
      <c r="N74" s="123"/>
      <c r="O74" s="123">
        <v>44000</v>
      </c>
      <c r="P74" s="123">
        <v>33424.44</v>
      </c>
      <c r="Q74" s="123">
        <v>-10575.559999999998</v>
      </c>
      <c r="R74" s="124"/>
    </row>
    <row r="75" spans="1:18" x14ac:dyDescent="0.25">
      <c r="A75" s="121">
        <v>75266</v>
      </c>
      <c r="B75" s="121" t="s">
        <v>208</v>
      </c>
      <c r="C75" s="122" t="s">
        <v>217</v>
      </c>
      <c r="D75" s="121" t="s">
        <v>153</v>
      </c>
      <c r="E75" s="121" t="s">
        <v>154</v>
      </c>
      <c r="F75" s="121" t="s">
        <v>155</v>
      </c>
      <c r="G75" s="121" t="s">
        <v>156</v>
      </c>
      <c r="H75" s="121" t="s">
        <v>157</v>
      </c>
      <c r="I75" s="121" t="s">
        <v>210</v>
      </c>
      <c r="J75" s="121" t="s">
        <v>177</v>
      </c>
      <c r="K75" s="121" t="s">
        <v>178</v>
      </c>
      <c r="L75" s="123">
        <v>21981</v>
      </c>
      <c r="M75" s="123">
        <v>22681</v>
      </c>
      <c r="N75" s="123"/>
      <c r="O75" s="123">
        <v>22681</v>
      </c>
      <c r="P75" s="123">
        <v>20916.59</v>
      </c>
      <c r="Q75" s="123">
        <v>-1764.4099999999999</v>
      </c>
      <c r="R75" s="124"/>
    </row>
    <row r="76" spans="1:18" x14ac:dyDescent="0.25">
      <c r="A76" s="121">
        <v>75268</v>
      </c>
      <c r="B76" s="121" t="s">
        <v>208</v>
      </c>
      <c r="C76" s="122" t="s">
        <v>212</v>
      </c>
      <c r="D76" s="121" t="s">
        <v>153</v>
      </c>
      <c r="E76" s="121" t="s">
        <v>154</v>
      </c>
      <c r="F76" s="121" t="s">
        <v>155</v>
      </c>
      <c r="G76" s="121" t="s">
        <v>156</v>
      </c>
      <c r="H76" s="121" t="s">
        <v>157</v>
      </c>
      <c r="I76" s="121" t="s">
        <v>210</v>
      </c>
      <c r="J76" s="121" t="s">
        <v>191</v>
      </c>
      <c r="K76" s="121" t="s">
        <v>192</v>
      </c>
      <c r="L76" s="123">
        <v>3982</v>
      </c>
      <c r="M76" s="123">
        <v>3982</v>
      </c>
      <c r="N76" s="123"/>
      <c r="O76" s="123">
        <v>3982</v>
      </c>
      <c r="P76" s="123">
        <v>1793.35</v>
      </c>
      <c r="Q76" s="123">
        <v>-2188.65</v>
      </c>
      <c r="R76" s="124"/>
    </row>
    <row r="77" spans="1:18" x14ac:dyDescent="0.25">
      <c r="A77" s="121">
        <v>75270</v>
      </c>
      <c r="B77" s="121" t="s">
        <v>208</v>
      </c>
      <c r="C77" s="122" t="s">
        <v>209</v>
      </c>
      <c r="D77" s="121" t="s">
        <v>153</v>
      </c>
      <c r="E77" s="121" t="s">
        <v>154</v>
      </c>
      <c r="F77" s="121" t="s">
        <v>155</v>
      </c>
      <c r="G77" s="121" t="s">
        <v>156</v>
      </c>
      <c r="H77" s="121" t="s">
        <v>157</v>
      </c>
      <c r="I77" s="121" t="s">
        <v>210</v>
      </c>
      <c r="J77" s="121" t="s">
        <v>193</v>
      </c>
      <c r="K77" s="121" t="s">
        <v>194</v>
      </c>
      <c r="L77" s="123">
        <v>83932</v>
      </c>
      <c r="M77" s="123">
        <v>84761.55</v>
      </c>
      <c r="N77" s="123"/>
      <c r="O77" s="123">
        <v>84761.55</v>
      </c>
      <c r="P77" s="123">
        <v>84711</v>
      </c>
      <c r="Q77" s="123">
        <v>-50.55000000000291</v>
      </c>
      <c r="R77" s="124"/>
    </row>
    <row r="78" spans="1:18" x14ac:dyDescent="0.25">
      <c r="A78" s="107">
        <v>75272</v>
      </c>
      <c r="B78" s="107" t="s">
        <v>208</v>
      </c>
      <c r="C78" s="120" t="s">
        <v>209</v>
      </c>
      <c r="D78" s="107" t="s">
        <v>153</v>
      </c>
      <c r="E78" s="107" t="s">
        <v>154</v>
      </c>
      <c r="F78" s="107" t="s">
        <v>155</v>
      </c>
      <c r="G78" s="107" t="s">
        <v>156</v>
      </c>
      <c r="H78" s="107" t="s">
        <v>157</v>
      </c>
      <c r="I78" s="107" t="s">
        <v>210</v>
      </c>
      <c r="J78" s="107" t="s">
        <v>179</v>
      </c>
      <c r="K78" s="107" t="s">
        <v>64</v>
      </c>
      <c r="L78" s="108">
        <v>50300</v>
      </c>
      <c r="M78" s="108">
        <v>84490.01</v>
      </c>
      <c r="N78" s="108"/>
      <c r="O78" s="108">
        <v>84490.01</v>
      </c>
      <c r="P78" s="108">
        <v>79775.399999999994</v>
      </c>
      <c r="Q78" s="108">
        <v>-4714.6100000000006</v>
      </c>
      <c r="R78" s="109"/>
    </row>
    <row r="79" spans="1:18" x14ac:dyDescent="0.25">
      <c r="A79" s="121">
        <v>75274</v>
      </c>
      <c r="B79" s="121" t="s">
        <v>208</v>
      </c>
      <c r="C79" s="122" t="s">
        <v>212</v>
      </c>
      <c r="D79" s="121" t="s">
        <v>153</v>
      </c>
      <c r="E79" s="121" t="s">
        <v>154</v>
      </c>
      <c r="F79" s="121" t="s">
        <v>155</v>
      </c>
      <c r="G79" s="121" t="s">
        <v>156</v>
      </c>
      <c r="H79" s="121" t="s">
        <v>157</v>
      </c>
      <c r="I79" s="121" t="s">
        <v>210</v>
      </c>
      <c r="J79" s="121" t="s">
        <v>180</v>
      </c>
      <c r="K79" s="121" t="s">
        <v>181</v>
      </c>
      <c r="L79" s="123">
        <v>4500</v>
      </c>
      <c r="M79" s="123">
        <v>4500</v>
      </c>
      <c r="N79" s="123"/>
      <c r="O79" s="123">
        <v>4500</v>
      </c>
      <c r="P79" s="123">
        <v>2733.4</v>
      </c>
      <c r="Q79" s="123">
        <v>-1766.6</v>
      </c>
      <c r="R79" s="124"/>
    </row>
    <row r="80" spans="1:18" x14ac:dyDescent="0.25">
      <c r="A80" s="121">
        <v>75276</v>
      </c>
      <c r="B80" s="121" t="s">
        <v>208</v>
      </c>
      <c r="C80" s="122" t="s">
        <v>209</v>
      </c>
      <c r="D80" s="121" t="s">
        <v>153</v>
      </c>
      <c r="E80" s="121" t="s">
        <v>154</v>
      </c>
      <c r="F80" s="121" t="s">
        <v>155</v>
      </c>
      <c r="G80" s="121" t="s">
        <v>156</v>
      </c>
      <c r="H80" s="121" t="s">
        <v>157</v>
      </c>
      <c r="I80" s="121" t="s">
        <v>210</v>
      </c>
      <c r="J80" s="121" t="s">
        <v>195</v>
      </c>
      <c r="K80" s="121" t="s">
        <v>196</v>
      </c>
      <c r="L80" s="123">
        <v>35000</v>
      </c>
      <c r="M80" s="123">
        <v>60405.38</v>
      </c>
      <c r="N80" s="123"/>
      <c r="O80" s="123">
        <v>60405.38</v>
      </c>
      <c r="P80" s="123">
        <v>60405.37</v>
      </c>
      <c r="Q80" s="123">
        <v>-9.9999999947613105E-3</v>
      </c>
      <c r="R80" s="124"/>
    </row>
    <row r="81" spans="1:18" x14ac:dyDescent="0.25">
      <c r="A81" s="121">
        <v>75278</v>
      </c>
      <c r="B81" s="121" t="s">
        <v>208</v>
      </c>
      <c r="C81" s="122" t="s">
        <v>212</v>
      </c>
      <c r="D81" s="121" t="s">
        <v>153</v>
      </c>
      <c r="E81" s="121" t="s">
        <v>154</v>
      </c>
      <c r="F81" s="121" t="s">
        <v>155</v>
      </c>
      <c r="G81" s="121" t="s">
        <v>156</v>
      </c>
      <c r="H81" s="121" t="s">
        <v>157</v>
      </c>
      <c r="I81" s="121" t="s">
        <v>210</v>
      </c>
      <c r="J81" s="121" t="s">
        <v>199</v>
      </c>
      <c r="K81" s="121" t="s">
        <v>67</v>
      </c>
      <c r="L81" s="123">
        <v>2300</v>
      </c>
      <c r="M81" s="123">
        <v>4500</v>
      </c>
      <c r="N81" s="123"/>
      <c r="O81" s="123">
        <v>4500</v>
      </c>
      <c r="P81" s="123">
        <v>4010.15</v>
      </c>
      <c r="Q81" s="123">
        <v>-489.84999999999991</v>
      </c>
      <c r="R81" s="124"/>
    </row>
    <row r="82" spans="1:18" x14ac:dyDescent="0.25">
      <c r="A82" s="121">
        <v>75280</v>
      </c>
      <c r="B82" s="121" t="s">
        <v>208</v>
      </c>
      <c r="C82" s="122" t="s">
        <v>212</v>
      </c>
      <c r="D82" s="121" t="s">
        <v>153</v>
      </c>
      <c r="E82" s="121" t="s">
        <v>154</v>
      </c>
      <c r="F82" s="121" t="s">
        <v>155</v>
      </c>
      <c r="G82" s="121" t="s">
        <v>156</v>
      </c>
      <c r="H82" s="121" t="s">
        <v>157</v>
      </c>
      <c r="I82" s="121" t="s">
        <v>210</v>
      </c>
      <c r="J82" s="121" t="s">
        <v>200</v>
      </c>
      <c r="K82" s="121" t="s">
        <v>201</v>
      </c>
      <c r="L82" s="123">
        <v>2500</v>
      </c>
      <c r="M82" s="123">
        <v>1992.47</v>
      </c>
      <c r="N82" s="123"/>
      <c r="O82" s="123">
        <v>1992.47</v>
      </c>
      <c r="P82" s="123">
        <v>1796.31</v>
      </c>
      <c r="Q82" s="123">
        <v>-196.16000000000008</v>
      </c>
      <c r="R82" s="124"/>
    </row>
    <row r="83" spans="1:18" x14ac:dyDescent="0.25">
      <c r="A83" s="121">
        <v>75282</v>
      </c>
      <c r="B83" s="121" t="s">
        <v>208</v>
      </c>
      <c r="C83" s="122" t="s">
        <v>217</v>
      </c>
      <c r="D83" s="121" t="s">
        <v>153</v>
      </c>
      <c r="E83" s="121" t="s">
        <v>154</v>
      </c>
      <c r="F83" s="121" t="s">
        <v>155</v>
      </c>
      <c r="G83" s="121" t="s">
        <v>156</v>
      </c>
      <c r="H83" s="121" t="s">
        <v>157</v>
      </c>
      <c r="I83" s="121" t="s">
        <v>210</v>
      </c>
      <c r="J83" s="121" t="s">
        <v>219</v>
      </c>
      <c r="K83" s="121" t="s">
        <v>69</v>
      </c>
      <c r="L83" s="123">
        <v>1600</v>
      </c>
      <c r="M83" s="123">
        <v>5800</v>
      </c>
      <c r="N83" s="123"/>
      <c r="O83" s="123">
        <v>5800</v>
      </c>
      <c r="P83" s="123">
        <v>5383.96</v>
      </c>
      <c r="Q83" s="123">
        <v>-416.03999999999996</v>
      </c>
      <c r="R83" s="124"/>
    </row>
    <row r="84" spans="1:18" x14ac:dyDescent="0.25">
      <c r="A84" s="121">
        <v>75284</v>
      </c>
      <c r="B84" s="121" t="s">
        <v>208</v>
      </c>
      <c r="C84" s="122" t="s">
        <v>217</v>
      </c>
      <c r="D84" s="121" t="s">
        <v>153</v>
      </c>
      <c r="E84" s="121" t="s">
        <v>154</v>
      </c>
      <c r="F84" s="121" t="s">
        <v>155</v>
      </c>
      <c r="G84" s="121" t="s">
        <v>156</v>
      </c>
      <c r="H84" s="121" t="s">
        <v>157</v>
      </c>
      <c r="I84" s="121" t="s">
        <v>210</v>
      </c>
      <c r="J84" s="121" t="s">
        <v>202</v>
      </c>
      <c r="K84" s="121" t="s">
        <v>70</v>
      </c>
      <c r="L84" s="123">
        <v>1000</v>
      </c>
      <c r="M84" s="123">
        <v>1224.6300000000001</v>
      </c>
      <c r="N84" s="123"/>
      <c r="O84" s="123">
        <v>1224.6300000000001</v>
      </c>
      <c r="P84" s="123">
        <v>692.22</v>
      </c>
      <c r="Q84" s="123">
        <v>-532.41000000000008</v>
      </c>
      <c r="R84" s="124"/>
    </row>
    <row r="85" spans="1:18" x14ac:dyDescent="0.25">
      <c r="A85" s="121">
        <v>75286</v>
      </c>
      <c r="B85" s="121" t="s">
        <v>208</v>
      </c>
      <c r="C85" s="122" t="s">
        <v>212</v>
      </c>
      <c r="D85" s="121" t="s">
        <v>153</v>
      </c>
      <c r="E85" s="121" t="s">
        <v>154</v>
      </c>
      <c r="F85" s="121" t="s">
        <v>155</v>
      </c>
      <c r="G85" s="121" t="s">
        <v>156</v>
      </c>
      <c r="H85" s="121" t="s">
        <v>157</v>
      </c>
      <c r="I85" s="121" t="s">
        <v>210</v>
      </c>
      <c r="J85" s="121" t="s">
        <v>220</v>
      </c>
      <c r="K85" s="121" t="s">
        <v>71</v>
      </c>
      <c r="L85" s="123">
        <v>3400</v>
      </c>
      <c r="M85" s="123">
        <v>6067.53</v>
      </c>
      <c r="N85" s="123"/>
      <c r="O85" s="123">
        <v>6067.53</v>
      </c>
      <c r="P85" s="123">
        <v>4753.99</v>
      </c>
      <c r="Q85" s="123">
        <v>-1313.54</v>
      </c>
      <c r="R85" s="124"/>
    </row>
    <row r="86" spans="1:18" x14ac:dyDescent="0.25">
      <c r="A86" s="107">
        <v>75288</v>
      </c>
      <c r="B86" s="107" t="s">
        <v>208</v>
      </c>
      <c r="C86" s="120" t="s">
        <v>212</v>
      </c>
      <c r="D86" s="107" t="s">
        <v>153</v>
      </c>
      <c r="E86" s="107" t="s">
        <v>154</v>
      </c>
      <c r="F86" s="107" t="s">
        <v>155</v>
      </c>
      <c r="G86" s="107" t="s">
        <v>156</v>
      </c>
      <c r="H86" s="107" t="s">
        <v>157</v>
      </c>
      <c r="I86" s="107" t="s">
        <v>210</v>
      </c>
      <c r="J86" s="107" t="s">
        <v>203</v>
      </c>
      <c r="K86" s="107" t="s">
        <v>72</v>
      </c>
      <c r="L86" s="108">
        <v>7135</v>
      </c>
      <c r="M86" s="108">
        <v>7135</v>
      </c>
      <c r="N86" s="108"/>
      <c r="O86" s="108">
        <v>7135</v>
      </c>
      <c r="P86" s="108">
        <v>5953.8</v>
      </c>
      <c r="Q86" s="108">
        <v>-1181.1999999999998</v>
      </c>
      <c r="R86" s="109"/>
    </row>
    <row r="87" spans="1:18" x14ac:dyDescent="0.25">
      <c r="A87" s="121">
        <v>75290</v>
      </c>
      <c r="B87" s="121" t="s">
        <v>208</v>
      </c>
      <c r="C87" s="122" t="s">
        <v>212</v>
      </c>
      <c r="D87" s="121" t="s">
        <v>153</v>
      </c>
      <c r="E87" s="121" t="s">
        <v>154</v>
      </c>
      <c r="F87" s="121" t="s">
        <v>155</v>
      </c>
      <c r="G87" s="121" t="s">
        <v>156</v>
      </c>
      <c r="H87" s="121" t="s">
        <v>157</v>
      </c>
      <c r="I87" s="121" t="s">
        <v>210</v>
      </c>
      <c r="J87" s="121" t="s">
        <v>204</v>
      </c>
      <c r="K87" s="121" t="s">
        <v>73</v>
      </c>
      <c r="L87" s="123">
        <v>1890</v>
      </c>
      <c r="M87" s="123">
        <v>2678.13</v>
      </c>
      <c r="N87" s="123"/>
      <c r="O87" s="123">
        <v>2678.13</v>
      </c>
      <c r="P87" s="123">
        <v>1806.38</v>
      </c>
      <c r="Q87" s="123">
        <v>-871.75</v>
      </c>
      <c r="R87" s="124"/>
    </row>
    <row r="88" spans="1:18" x14ac:dyDescent="0.25">
      <c r="A88" s="121">
        <v>75292</v>
      </c>
      <c r="B88" s="121" t="s">
        <v>208</v>
      </c>
      <c r="C88" s="122" t="s">
        <v>212</v>
      </c>
      <c r="D88" s="121" t="s">
        <v>153</v>
      </c>
      <c r="E88" s="121" t="s">
        <v>154</v>
      </c>
      <c r="F88" s="121" t="s">
        <v>155</v>
      </c>
      <c r="G88" s="121" t="s">
        <v>156</v>
      </c>
      <c r="H88" s="121" t="s">
        <v>157</v>
      </c>
      <c r="I88" s="121" t="s">
        <v>210</v>
      </c>
      <c r="J88" s="121" t="s">
        <v>221</v>
      </c>
      <c r="K88" s="121" t="s">
        <v>98</v>
      </c>
      <c r="L88" s="123">
        <v>3200</v>
      </c>
      <c r="M88" s="123">
        <v>3200</v>
      </c>
      <c r="N88" s="123"/>
      <c r="O88" s="123">
        <v>3200</v>
      </c>
      <c r="P88" s="123">
        <v>3198.42</v>
      </c>
      <c r="Q88" s="123">
        <v>-1.5799999999999272</v>
      </c>
      <c r="R88" s="124"/>
    </row>
    <row r="89" spans="1:18" x14ac:dyDescent="0.25">
      <c r="A89" s="121">
        <v>75294</v>
      </c>
      <c r="B89" s="121" t="s">
        <v>208</v>
      </c>
      <c r="C89" s="122" t="s">
        <v>212</v>
      </c>
      <c r="D89" s="121" t="s">
        <v>153</v>
      </c>
      <c r="E89" s="121" t="s">
        <v>154</v>
      </c>
      <c r="F89" s="121" t="s">
        <v>155</v>
      </c>
      <c r="G89" s="121" t="s">
        <v>156</v>
      </c>
      <c r="H89" s="121" t="s">
        <v>157</v>
      </c>
      <c r="I89" s="121" t="s">
        <v>210</v>
      </c>
      <c r="J89" s="121" t="s">
        <v>222</v>
      </c>
      <c r="K89" s="121" t="s">
        <v>223</v>
      </c>
      <c r="L89" s="123">
        <v>630</v>
      </c>
      <c r="M89" s="123">
        <v>800</v>
      </c>
      <c r="N89" s="123"/>
      <c r="O89" s="123">
        <v>800</v>
      </c>
      <c r="P89" s="123">
        <v>799</v>
      </c>
      <c r="Q89" s="123">
        <v>-1</v>
      </c>
      <c r="R89" s="124"/>
    </row>
    <row r="90" spans="1:18" x14ac:dyDescent="0.25">
      <c r="A90" s="121">
        <v>75296</v>
      </c>
      <c r="B90" s="121" t="s">
        <v>208</v>
      </c>
      <c r="C90" s="122" t="s">
        <v>212</v>
      </c>
      <c r="D90" s="121" t="s">
        <v>153</v>
      </c>
      <c r="E90" s="121" t="s">
        <v>154</v>
      </c>
      <c r="F90" s="121" t="s">
        <v>155</v>
      </c>
      <c r="G90" s="121" t="s">
        <v>156</v>
      </c>
      <c r="H90" s="121" t="s">
        <v>157</v>
      </c>
      <c r="I90" s="121" t="s">
        <v>210</v>
      </c>
      <c r="J90" s="121" t="s">
        <v>224</v>
      </c>
      <c r="K90" s="121" t="s">
        <v>74</v>
      </c>
      <c r="L90" s="123">
        <v>82</v>
      </c>
      <c r="M90" s="123">
        <v>82</v>
      </c>
      <c r="N90" s="123"/>
      <c r="O90" s="123">
        <v>82</v>
      </c>
      <c r="P90" s="123"/>
      <c r="Q90" s="123">
        <v>-82</v>
      </c>
      <c r="R90" s="124"/>
    </row>
    <row r="91" spans="1:18" x14ac:dyDescent="0.25">
      <c r="A91" s="121">
        <v>75298</v>
      </c>
      <c r="B91" s="121" t="s">
        <v>208</v>
      </c>
      <c r="C91" s="122" t="s">
        <v>212</v>
      </c>
      <c r="D91" s="121" t="s">
        <v>153</v>
      </c>
      <c r="E91" s="121" t="s">
        <v>154</v>
      </c>
      <c r="F91" s="121" t="s">
        <v>155</v>
      </c>
      <c r="G91" s="121" t="s">
        <v>156</v>
      </c>
      <c r="H91" s="121" t="s">
        <v>157</v>
      </c>
      <c r="I91" s="121" t="s">
        <v>210</v>
      </c>
      <c r="J91" s="121" t="s">
        <v>225</v>
      </c>
      <c r="K91" s="121" t="s">
        <v>72</v>
      </c>
      <c r="L91" s="123">
        <v>1333</v>
      </c>
      <c r="M91" s="123">
        <v>374.87</v>
      </c>
      <c r="N91" s="123"/>
      <c r="O91" s="123">
        <v>374.87</v>
      </c>
      <c r="P91" s="123">
        <v>150</v>
      </c>
      <c r="Q91" s="123">
        <v>-224.87</v>
      </c>
      <c r="R91" s="124"/>
    </row>
    <row r="92" spans="1:18" x14ac:dyDescent="0.25">
      <c r="A92" s="115">
        <v>75300</v>
      </c>
      <c r="B92" s="115" t="s">
        <v>226</v>
      </c>
      <c r="C92" s="116" t="s">
        <v>227</v>
      </c>
      <c r="D92" s="117" t="s">
        <v>153</v>
      </c>
      <c r="E92" s="117" t="s">
        <v>154</v>
      </c>
      <c r="F92" s="117" t="s">
        <v>155</v>
      </c>
      <c r="G92" s="117" t="s">
        <v>156</v>
      </c>
      <c r="H92" s="117" t="s">
        <v>157</v>
      </c>
      <c r="I92" s="117" t="s">
        <v>228</v>
      </c>
      <c r="J92" s="117" t="s">
        <v>158</v>
      </c>
      <c r="K92" s="117" t="s">
        <v>229</v>
      </c>
      <c r="L92" s="118">
        <v>25649</v>
      </c>
      <c r="M92" s="118">
        <v>25649</v>
      </c>
      <c r="N92" s="118">
        <v>0</v>
      </c>
      <c r="O92" s="118">
        <v>25649</v>
      </c>
      <c r="P92" s="118">
        <v>29290.22</v>
      </c>
      <c r="Q92" s="118">
        <v>3641.2200000000012</v>
      </c>
      <c r="R92" s="119">
        <v>1.1399999999999999</v>
      </c>
    </row>
    <row r="93" spans="1:18" x14ac:dyDescent="0.25">
      <c r="A93" s="107">
        <v>75302</v>
      </c>
      <c r="B93" s="107" t="s">
        <v>226</v>
      </c>
      <c r="C93" s="120" t="s">
        <v>227</v>
      </c>
      <c r="D93" s="107" t="s">
        <v>153</v>
      </c>
      <c r="E93" s="107" t="s">
        <v>154</v>
      </c>
      <c r="F93" s="107" t="s">
        <v>155</v>
      </c>
      <c r="G93" s="107" t="s">
        <v>156</v>
      </c>
      <c r="H93" s="107" t="s">
        <v>157</v>
      </c>
      <c r="I93" s="107" t="s">
        <v>228</v>
      </c>
      <c r="J93" s="107" t="s">
        <v>164</v>
      </c>
      <c r="K93" s="107" t="s">
        <v>3</v>
      </c>
      <c r="L93" s="108">
        <v>25649</v>
      </c>
      <c r="M93" s="108">
        <v>25649</v>
      </c>
      <c r="N93" s="108">
        <v>0</v>
      </c>
      <c r="O93" s="108">
        <v>25649</v>
      </c>
      <c r="P93" s="108">
        <v>29290.22</v>
      </c>
      <c r="Q93" s="108">
        <v>3641.2200000000012</v>
      </c>
      <c r="R93" s="109">
        <v>1.1399999999999999</v>
      </c>
    </row>
    <row r="94" spans="1:18" x14ac:dyDescent="0.25">
      <c r="A94" s="107">
        <v>75304</v>
      </c>
      <c r="B94" s="107" t="s">
        <v>226</v>
      </c>
      <c r="C94" s="120" t="s">
        <v>227</v>
      </c>
      <c r="D94" s="107" t="s">
        <v>153</v>
      </c>
      <c r="E94" s="107" t="s">
        <v>154</v>
      </c>
      <c r="F94" s="107" t="s">
        <v>155</v>
      </c>
      <c r="G94" s="107" t="s">
        <v>156</v>
      </c>
      <c r="H94" s="107" t="s">
        <v>157</v>
      </c>
      <c r="I94" s="107" t="s">
        <v>228</v>
      </c>
      <c r="J94" s="107" t="s">
        <v>174</v>
      </c>
      <c r="K94" s="107" t="s">
        <v>9</v>
      </c>
      <c r="L94" s="108">
        <v>25649</v>
      </c>
      <c r="M94" s="108">
        <v>25649</v>
      </c>
      <c r="N94" s="108">
        <v>0</v>
      </c>
      <c r="O94" s="108">
        <v>25649</v>
      </c>
      <c r="P94" s="108">
        <v>29290.22</v>
      </c>
      <c r="Q94" s="108">
        <v>3641.2200000000012</v>
      </c>
      <c r="R94" s="109">
        <v>1.1399999999999999</v>
      </c>
    </row>
    <row r="95" spans="1:18" x14ac:dyDescent="0.25">
      <c r="A95" s="107">
        <v>75306</v>
      </c>
      <c r="B95" s="107" t="s">
        <v>226</v>
      </c>
      <c r="C95" s="120" t="s">
        <v>230</v>
      </c>
      <c r="D95" s="107" t="s">
        <v>153</v>
      </c>
      <c r="E95" s="107" t="s">
        <v>154</v>
      </c>
      <c r="F95" s="107" t="s">
        <v>155</v>
      </c>
      <c r="G95" s="107" t="s">
        <v>156</v>
      </c>
      <c r="H95" s="107" t="s">
        <v>157</v>
      </c>
      <c r="I95" s="107" t="s">
        <v>228</v>
      </c>
      <c r="J95" s="107" t="s">
        <v>175</v>
      </c>
      <c r="K95" s="107" t="s">
        <v>57</v>
      </c>
      <c r="L95" s="108">
        <v>4800</v>
      </c>
      <c r="M95" s="108">
        <v>3400</v>
      </c>
      <c r="N95" s="108"/>
      <c r="O95" s="108">
        <v>3400</v>
      </c>
      <c r="P95" s="108">
        <v>3400</v>
      </c>
      <c r="Q95" s="108"/>
      <c r="R95" s="109"/>
    </row>
    <row r="96" spans="1:18" x14ac:dyDescent="0.25">
      <c r="A96" s="121">
        <v>75308</v>
      </c>
      <c r="B96" s="121" t="s">
        <v>226</v>
      </c>
      <c r="C96" s="122" t="s">
        <v>230</v>
      </c>
      <c r="D96" s="121" t="s">
        <v>153</v>
      </c>
      <c r="E96" s="121" t="s">
        <v>154</v>
      </c>
      <c r="F96" s="121" t="s">
        <v>155</v>
      </c>
      <c r="G96" s="121" t="s">
        <v>156</v>
      </c>
      <c r="H96" s="121" t="s">
        <v>157</v>
      </c>
      <c r="I96" s="121" t="s">
        <v>228</v>
      </c>
      <c r="J96" s="121" t="s">
        <v>193</v>
      </c>
      <c r="K96" s="121" t="s">
        <v>194</v>
      </c>
      <c r="L96" s="123">
        <v>4800</v>
      </c>
      <c r="M96" s="123">
        <v>3400</v>
      </c>
      <c r="N96" s="123"/>
      <c r="O96" s="123">
        <v>3400</v>
      </c>
      <c r="P96" s="123">
        <v>3400</v>
      </c>
      <c r="Q96" s="123"/>
      <c r="R96" s="124"/>
    </row>
    <row r="97" spans="1:18" x14ac:dyDescent="0.25">
      <c r="A97" s="107">
        <v>75310</v>
      </c>
      <c r="B97" s="107" t="s">
        <v>226</v>
      </c>
      <c r="C97" s="120" t="s">
        <v>227</v>
      </c>
      <c r="D97" s="107" t="s">
        <v>153</v>
      </c>
      <c r="E97" s="107" t="s">
        <v>154</v>
      </c>
      <c r="F97" s="107" t="s">
        <v>155</v>
      </c>
      <c r="G97" s="107" t="s">
        <v>156</v>
      </c>
      <c r="H97" s="107" t="s">
        <v>157</v>
      </c>
      <c r="I97" s="107" t="s">
        <v>228</v>
      </c>
      <c r="J97" s="107" t="s">
        <v>179</v>
      </c>
      <c r="K97" s="107" t="s">
        <v>64</v>
      </c>
      <c r="L97" s="108">
        <v>20849</v>
      </c>
      <c r="M97" s="108">
        <v>22249</v>
      </c>
      <c r="N97" s="108"/>
      <c r="O97" s="108">
        <v>22249</v>
      </c>
      <c r="P97" s="108">
        <v>25890.22</v>
      </c>
      <c r="Q97" s="108">
        <v>3641.2200000000012</v>
      </c>
      <c r="R97" s="109"/>
    </row>
    <row r="98" spans="1:18" x14ac:dyDescent="0.25">
      <c r="A98" s="121">
        <v>75314</v>
      </c>
      <c r="B98" s="121" t="s">
        <v>226</v>
      </c>
      <c r="C98" s="122" t="s">
        <v>227</v>
      </c>
      <c r="D98" s="121" t="s">
        <v>153</v>
      </c>
      <c r="E98" s="121" t="s">
        <v>154</v>
      </c>
      <c r="F98" s="121" t="s">
        <v>155</v>
      </c>
      <c r="G98" s="121" t="s">
        <v>156</v>
      </c>
      <c r="H98" s="121" t="s">
        <v>157</v>
      </c>
      <c r="I98" s="121" t="s">
        <v>228</v>
      </c>
      <c r="J98" s="121" t="s">
        <v>219</v>
      </c>
      <c r="K98" s="121" t="s">
        <v>69</v>
      </c>
      <c r="L98" s="123">
        <v>20849</v>
      </c>
      <c r="M98" s="123">
        <v>22249</v>
      </c>
      <c r="N98" s="123"/>
      <c r="O98" s="123">
        <v>22249</v>
      </c>
      <c r="P98" s="123">
        <v>25890.22</v>
      </c>
      <c r="Q98" s="123">
        <v>3641.2200000000012</v>
      </c>
      <c r="R98" s="124"/>
    </row>
    <row r="99" spans="1:18" x14ac:dyDescent="0.25">
      <c r="A99" s="115">
        <v>75326</v>
      </c>
      <c r="B99" s="115" t="s">
        <v>231</v>
      </c>
      <c r="C99" s="116" t="s">
        <v>232</v>
      </c>
      <c r="D99" s="117" t="s">
        <v>153</v>
      </c>
      <c r="E99" s="117" t="s">
        <v>154</v>
      </c>
      <c r="F99" s="117" t="s">
        <v>155</v>
      </c>
      <c r="G99" s="117" t="s">
        <v>156</v>
      </c>
      <c r="H99" s="117" t="s">
        <v>157</v>
      </c>
      <c r="I99" s="117" t="s">
        <v>233</v>
      </c>
      <c r="J99" s="117" t="s">
        <v>158</v>
      </c>
      <c r="K99" s="117" t="s">
        <v>234</v>
      </c>
      <c r="L99" s="118">
        <v>73155</v>
      </c>
      <c r="M99" s="118">
        <v>86052.82</v>
      </c>
      <c r="N99" s="118">
        <v>0</v>
      </c>
      <c r="O99" s="118">
        <v>86052.82</v>
      </c>
      <c r="P99" s="118">
        <v>44985.87</v>
      </c>
      <c r="Q99" s="118">
        <v>-41066.950000000004</v>
      </c>
      <c r="R99" s="119">
        <v>0.52</v>
      </c>
    </row>
    <row r="100" spans="1:18" x14ac:dyDescent="0.25">
      <c r="A100" s="107">
        <v>75328</v>
      </c>
      <c r="B100" s="107" t="s">
        <v>231</v>
      </c>
      <c r="C100" s="120" t="s">
        <v>232</v>
      </c>
      <c r="D100" s="107" t="s">
        <v>153</v>
      </c>
      <c r="E100" s="107" t="s">
        <v>154</v>
      </c>
      <c r="F100" s="107" t="s">
        <v>155</v>
      </c>
      <c r="G100" s="107" t="s">
        <v>156</v>
      </c>
      <c r="H100" s="107" t="s">
        <v>157</v>
      </c>
      <c r="I100" s="107" t="s">
        <v>233</v>
      </c>
      <c r="J100" s="107" t="s">
        <v>235</v>
      </c>
      <c r="K100" s="107" t="s">
        <v>5</v>
      </c>
      <c r="L100" s="108">
        <v>73155</v>
      </c>
      <c r="M100" s="108">
        <v>86052.82</v>
      </c>
      <c r="N100" s="108">
        <v>0</v>
      </c>
      <c r="O100" s="108">
        <v>86052.82</v>
      </c>
      <c r="P100" s="108">
        <v>44985.87</v>
      </c>
      <c r="Q100" s="108">
        <v>-41066.950000000004</v>
      </c>
      <c r="R100" s="109">
        <v>0.52</v>
      </c>
    </row>
    <row r="101" spans="1:18" x14ac:dyDescent="0.25">
      <c r="A101" s="107">
        <v>75330</v>
      </c>
      <c r="B101" s="107" t="s">
        <v>231</v>
      </c>
      <c r="C101" s="120" t="s">
        <v>232</v>
      </c>
      <c r="D101" s="107" t="s">
        <v>153</v>
      </c>
      <c r="E101" s="107" t="s">
        <v>154</v>
      </c>
      <c r="F101" s="107" t="s">
        <v>155</v>
      </c>
      <c r="G101" s="107" t="s">
        <v>156</v>
      </c>
      <c r="H101" s="107" t="s">
        <v>157</v>
      </c>
      <c r="I101" s="107" t="s">
        <v>233</v>
      </c>
      <c r="J101" s="107" t="s">
        <v>236</v>
      </c>
      <c r="K101" s="107" t="s">
        <v>78</v>
      </c>
      <c r="L101" s="108">
        <v>73155</v>
      </c>
      <c r="M101" s="108">
        <v>86052.82</v>
      </c>
      <c r="N101" s="108">
        <v>0</v>
      </c>
      <c r="O101" s="108">
        <v>86052.82</v>
      </c>
      <c r="P101" s="108">
        <v>44985.87</v>
      </c>
      <c r="Q101" s="108">
        <v>-41066.950000000004</v>
      </c>
      <c r="R101" s="109">
        <v>0.52</v>
      </c>
    </row>
    <row r="102" spans="1:18" x14ac:dyDescent="0.25">
      <c r="A102" s="107">
        <v>75336</v>
      </c>
      <c r="B102" s="107" t="s">
        <v>231</v>
      </c>
      <c r="C102" s="120" t="s">
        <v>209</v>
      </c>
      <c r="D102" s="107" t="s">
        <v>153</v>
      </c>
      <c r="E102" s="107" t="s">
        <v>154</v>
      </c>
      <c r="F102" s="107" t="s">
        <v>155</v>
      </c>
      <c r="G102" s="107" t="s">
        <v>156</v>
      </c>
      <c r="H102" s="107" t="s">
        <v>157</v>
      </c>
      <c r="I102" s="107" t="s">
        <v>233</v>
      </c>
      <c r="J102" s="107" t="s">
        <v>237</v>
      </c>
      <c r="K102" s="107" t="s">
        <v>238</v>
      </c>
      <c r="L102" s="108">
        <v>43155</v>
      </c>
      <c r="M102" s="108">
        <v>43302.82</v>
      </c>
      <c r="N102" s="108"/>
      <c r="O102" s="108">
        <v>43302.82</v>
      </c>
      <c r="P102" s="108">
        <v>32235.87</v>
      </c>
      <c r="Q102" s="108">
        <v>-11066.95</v>
      </c>
      <c r="R102" s="109"/>
    </row>
    <row r="103" spans="1:18" x14ac:dyDescent="0.25">
      <c r="A103" s="121">
        <v>75338</v>
      </c>
      <c r="B103" s="121" t="s">
        <v>231</v>
      </c>
      <c r="C103" s="122" t="s">
        <v>239</v>
      </c>
      <c r="D103" s="121" t="s">
        <v>153</v>
      </c>
      <c r="E103" s="121" t="s">
        <v>154</v>
      </c>
      <c r="F103" s="121" t="s">
        <v>155</v>
      </c>
      <c r="G103" s="121" t="s">
        <v>156</v>
      </c>
      <c r="H103" s="121" t="s">
        <v>157</v>
      </c>
      <c r="I103" s="121" t="s">
        <v>233</v>
      </c>
      <c r="J103" s="121" t="s">
        <v>240</v>
      </c>
      <c r="K103" s="121" t="s">
        <v>80</v>
      </c>
      <c r="L103" s="123">
        <v>2500</v>
      </c>
      <c r="M103" s="123">
        <v>2305</v>
      </c>
      <c r="N103" s="123"/>
      <c r="O103" s="123">
        <v>2305</v>
      </c>
      <c r="P103" s="123">
        <v>1888.5</v>
      </c>
      <c r="Q103" s="123">
        <v>-416.5</v>
      </c>
      <c r="R103" s="124"/>
    </row>
    <row r="104" spans="1:18" x14ac:dyDescent="0.25">
      <c r="A104" s="121">
        <v>75340</v>
      </c>
      <c r="B104" s="121" t="s">
        <v>231</v>
      </c>
      <c r="C104" s="122" t="s">
        <v>217</v>
      </c>
      <c r="D104" s="121" t="s">
        <v>153</v>
      </c>
      <c r="E104" s="121" t="s">
        <v>154</v>
      </c>
      <c r="F104" s="121" t="s">
        <v>155</v>
      </c>
      <c r="G104" s="121" t="s">
        <v>156</v>
      </c>
      <c r="H104" s="121" t="s">
        <v>157</v>
      </c>
      <c r="I104" s="121" t="s">
        <v>233</v>
      </c>
      <c r="J104" s="121" t="s">
        <v>241</v>
      </c>
      <c r="K104" s="121" t="s">
        <v>242</v>
      </c>
      <c r="L104" s="123">
        <v>6155</v>
      </c>
      <c r="M104" s="123">
        <v>4155</v>
      </c>
      <c r="N104" s="123"/>
      <c r="O104" s="123">
        <v>4155</v>
      </c>
      <c r="P104" s="123"/>
      <c r="Q104" s="123">
        <v>-4155</v>
      </c>
      <c r="R104" s="124"/>
    </row>
    <row r="105" spans="1:18" x14ac:dyDescent="0.25">
      <c r="A105" s="121">
        <v>75342</v>
      </c>
      <c r="B105" s="121" t="s">
        <v>231</v>
      </c>
      <c r="C105" s="122" t="s">
        <v>209</v>
      </c>
      <c r="D105" s="121" t="s">
        <v>153</v>
      </c>
      <c r="E105" s="121" t="s">
        <v>154</v>
      </c>
      <c r="F105" s="121" t="s">
        <v>155</v>
      </c>
      <c r="G105" s="121" t="s">
        <v>156</v>
      </c>
      <c r="H105" s="121" t="s">
        <v>157</v>
      </c>
      <c r="I105" s="121" t="s">
        <v>233</v>
      </c>
      <c r="J105" s="121" t="s">
        <v>243</v>
      </c>
      <c r="K105" s="121" t="s">
        <v>81</v>
      </c>
      <c r="L105" s="123">
        <v>23000</v>
      </c>
      <c r="M105" s="123">
        <v>23913.439999999999</v>
      </c>
      <c r="N105" s="123"/>
      <c r="O105" s="123">
        <v>23913.439999999999</v>
      </c>
      <c r="P105" s="123">
        <v>19140.240000000002</v>
      </c>
      <c r="Q105" s="123">
        <v>-4773.1999999999971</v>
      </c>
      <c r="R105" s="124"/>
    </row>
    <row r="106" spans="1:18" x14ac:dyDescent="0.25">
      <c r="A106" s="121">
        <v>75346</v>
      </c>
      <c r="B106" s="121" t="s">
        <v>231</v>
      </c>
      <c r="C106" s="122" t="s">
        <v>209</v>
      </c>
      <c r="D106" s="121" t="s">
        <v>153</v>
      </c>
      <c r="E106" s="121" t="s">
        <v>154</v>
      </c>
      <c r="F106" s="121" t="s">
        <v>155</v>
      </c>
      <c r="G106" s="121" t="s">
        <v>156</v>
      </c>
      <c r="H106" s="121" t="s">
        <v>157</v>
      </c>
      <c r="I106" s="121" t="s">
        <v>233</v>
      </c>
      <c r="J106" s="121" t="s">
        <v>244</v>
      </c>
      <c r="K106" s="121" t="s">
        <v>245</v>
      </c>
      <c r="L106" s="123">
        <v>10000</v>
      </c>
      <c r="M106" s="123">
        <v>11429.38</v>
      </c>
      <c r="N106" s="123"/>
      <c r="O106" s="123">
        <v>11429.38</v>
      </c>
      <c r="P106" s="123">
        <v>9776.1299999999992</v>
      </c>
      <c r="Q106" s="123">
        <v>-1653.25</v>
      </c>
      <c r="R106" s="124"/>
    </row>
    <row r="107" spans="1:18" x14ac:dyDescent="0.25">
      <c r="A107" s="121">
        <v>75348</v>
      </c>
      <c r="B107" s="121" t="s">
        <v>231</v>
      </c>
      <c r="C107" s="122" t="s">
        <v>246</v>
      </c>
      <c r="D107" s="121" t="s">
        <v>153</v>
      </c>
      <c r="E107" s="121" t="s">
        <v>154</v>
      </c>
      <c r="F107" s="121" t="s">
        <v>155</v>
      </c>
      <c r="G107" s="121" t="s">
        <v>156</v>
      </c>
      <c r="H107" s="121" t="s">
        <v>157</v>
      </c>
      <c r="I107" s="121" t="s">
        <v>233</v>
      </c>
      <c r="J107" s="121" t="s">
        <v>247</v>
      </c>
      <c r="K107" s="121" t="s">
        <v>248</v>
      </c>
      <c r="L107" s="123">
        <v>1500</v>
      </c>
      <c r="M107" s="123">
        <v>1500</v>
      </c>
      <c r="N107" s="123"/>
      <c r="O107" s="123">
        <v>1500</v>
      </c>
      <c r="P107" s="123">
        <v>1431</v>
      </c>
      <c r="Q107" s="123">
        <v>-69</v>
      </c>
      <c r="R107" s="124"/>
    </row>
    <row r="108" spans="1:18" x14ac:dyDescent="0.25">
      <c r="A108" s="107">
        <v>75350</v>
      </c>
      <c r="B108" s="107" t="s">
        <v>231</v>
      </c>
      <c r="C108" s="120" t="s">
        <v>249</v>
      </c>
      <c r="D108" s="107" t="s">
        <v>153</v>
      </c>
      <c r="E108" s="107" t="s">
        <v>154</v>
      </c>
      <c r="F108" s="107" t="s">
        <v>155</v>
      </c>
      <c r="G108" s="107" t="s">
        <v>156</v>
      </c>
      <c r="H108" s="107" t="s">
        <v>157</v>
      </c>
      <c r="I108" s="107" t="s">
        <v>233</v>
      </c>
      <c r="J108" s="107" t="s">
        <v>250</v>
      </c>
      <c r="K108" s="107" t="s">
        <v>106</v>
      </c>
      <c r="L108" s="108">
        <v>30000</v>
      </c>
      <c r="M108" s="108">
        <v>42750</v>
      </c>
      <c r="N108" s="108"/>
      <c r="O108" s="108">
        <v>42750</v>
      </c>
      <c r="P108" s="108">
        <v>12750</v>
      </c>
      <c r="Q108" s="108">
        <v>-30000</v>
      </c>
      <c r="R108" s="109"/>
    </row>
    <row r="109" spans="1:18" x14ac:dyDescent="0.25">
      <c r="A109" s="121">
        <v>75352</v>
      </c>
      <c r="B109" s="121" t="s">
        <v>231</v>
      </c>
      <c r="C109" s="122" t="s">
        <v>249</v>
      </c>
      <c r="D109" s="121" t="s">
        <v>153</v>
      </c>
      <c r="E109" s="121" t="s">
        <v>154</v>
      </c>
      <c r="F109" s="121" t="s">
        <v>155</v>
      </c>
      <c r="G109" s="121" t="s">
        <v>156</v>
      </c>
      <c r="H109" s="121" t="s">
        <v>157</v>
      </c>
      <c r="I109" s="121" t="s">
        <v>233</v>
      </c>
      <c r="J109" s="121" t="s">
        <v>251</v>
      </c>
      <c r="K109" s="121" t="s">
        <v>107</v>
      </c>
      <c r="L109" s="123">
        <v>30000</v>
      </c>
      <c r="M109" s="123">
        <v>42750</v>
      </c>
      <c r="N109" s="123"/>
      <c r="O109" s="123">
        <v>42750</v>
      </c>
      <c r="P109" s="123">
        <v>12750</v>
      </c>
      <c r="Q109" s="123">
        <v>-30000</v>
      </c>
      <c r="R109" s="124"/>
    </row>
    <row r="110" spans="1:18" x14ac:dyDescent="0.25">
      <c r="A110" s="115">
        <v>75358</v>
      </c>
      <c r="B110" s="115" t="s">
        <v>252</v>
      </c>
      <c r="C110" s="116" t="s">
        <v>161</v>
      </c>
      <c r="D110" s="117" t="s">
        <v>153</v>
      </c>
      <c r="E110" s="117" t="s">
        <v>154</v>
      </c>
      <c r="F110" s="117" t="s">
        <v>155</v>
      </c>
      <c r="G110" s="117" t="s">
        <v>156</v>
      </c>
      <c r="H110" s="117" t="s">
        <v>157</v>
      </c>
      <c r="I110" s="117" t="s">
        <v>253</v>
      </c>
      <c r="J110" s="117" t="s">
        <v>158</v>
      </c>
      <c r="K110" s="117" t="s">
        <v>254</v>
      </c>
      <c r="L110" s="118">
        <v>13272</v>
      </c>
      <c r="M110" s="118">
        <v>13272</v>
      </c>
      <c r="N110" s="118">
        <v>0</v>
      </c>
      <c r="O110" s="118">
        <v>13272</v>
      </c>
      <c r="P110" s="118">
        <v>0</v>
      </c>
      <c r="Q110" s="118">
        <v>-13272</v>
      </c>
      <c r="R110" s="119">
        <v>0</v>
      </c>
    </row>
    <row r="111" spans="1:18" x14ac:dyDescent="0.25">
      <c r="A111" s="107">
        <v>75360</v>
      </c>
      <c r="B111" s="107" t="s">
        <v>252</v>
      </c>
      <c r="C111" s="120" t="s">
        <v>161</v>
      </c>
      <c r="D111" s="107" t="s">
        <v>153</v>
      </c>
      <c r="E111" s="107" t="s">
        <v>154</v>
      </c>
      <c r="F111" s="107" t="s">
        <v>155</v>
      </c>
      <c r="G111" s="107" t="s">
        <v>156</v>
      </c>
      <c r="H111" s="107" t="s">
        <v>157</v>
      </c>
      <c r="I111" s="107" t="s">
        <v>253</v>
      </c>
      <c r="J111" s="107" t="s">
        <v>164</v>
      </c>
      <c r="K111" s="107" t="s">
        <v>3</v>
      </c>
      <c r="L111" s="108">
        <v>5309</v>
      </c>
      <c r="M111" s="108">
        <v>5309</v>
      </c>
      <c r="N111" s="108">
        <v>0</v>
      </c>
      <c r="O111" s="108">
        <v>5309</v>
      </c>
      <c r="P111" s="108">
        <v>0</v>
      </c>
      <c r="Q111" s="108">
        <v>-5309</v>
      </c>
      <c r="R111" s="109">
        <v>0</v>
      </c>
    </row>
    <row r="112" spans="1:18" x14ac:dyDescent="0.25">
      <c r="A112" s="107">
        <v>75362</v>
      </c>
      <c r="B112" s="107" t="s">
        <v>252</v>
      </c>
      <c r="C112" s="120" t="s">
        <v>161</v>
      </c>
      <c r="D112" s="107" t="s">
        <v>153</v>
      </c>
      <c r="E112" s="107" t="s">
        <v>154</v>
      </c>
      <c r="F112" s="107" t="s">
        <v>155</v>
      </c>
      <c r="G112" s="107" t="s">
        <v>156</v>
      </c>
      <c r="H112" s="107" t="s">
        <v>157</v>
      </c>
      <c r="I112" s="107" t="s">
        <v>253</v>
      </c>
      <c r="J112" s="107" t="s">
        <v>174</v>
      </c>
      <c r="K112" s="107" t="s">
        <v>9</v>
      </c>
      <c r="L112" s="108">
        <v>5309</v>
      </c>
      <c r="M112" s="108">
        <v>5309</v>
      </c>
      <c r="N112" s="108">
        <v>0</v>
      </c>
      <c r="O112" s="108">
        <v>5309</v>
      </c>
      <c r="P112" s="108">
        <v>0</v>
      </c>
      <c r="Q112" s="108">
        <v>-5309</v>
      </c>
      <c r="R112" s="109">
        <v>0</v>
      </c>
    </row>
    <row r="113" spans="1:18" x14ac:dyDescent="0.25">
      <c r="A113" s="107">
        <v>75368</v>
      </c>
      <c r="B113" s="107" t="s">
        <v>252</v>
      </c>
      <c r="C113" s="120" t="s">
        <v>161</v>
      </c>
      <c r="D113" s="107" t="s">
        <v>153</v>
      </c>
      <c r="E113" s="107" t="s">
        <v>154</v>
      </c>
      <c r="F113" s="107" t="s">
        <v>155</v>
      </c>
      <c r="G113" s="107" t="s">
        <v>156</v>
      </c>
      <c r="H113" s="107" t="s">
        <v>157</v>
      </c>
      <c r="I113" s="107" t="s">
        <v>253</v>
      </c>
      <c r="J113" s="107" t="s">
        <v>179</v>
      </c>
      <c r="K113" s="107" t="s">
        <v>64</v>
      </c>
      <c r="L113" s="108">
        <v>5309</v>
      </c>
      <c r="M113" s="108">
        <v>5309</v>
      </c>
      <c r="N113" s="108"/>
      <c r="O113" s="108">
        <v>5309</v>
      </c>
      <c r="P113" s="108"/>
      <c r="Q113" s="108">
        <v>-5309</v>
      </c>
      <c r="R113" s="109"/>
    </row>
    <row r="114" spans="1:18" x14ac:dyDescent="0.25">
      <c r="A114" s="121">
        <v>75370</v>
      </c>
      <c r="B114" s="121" t="s">
        <v>252</v>
      </c>
      <c r="C114" s="122" t="s">
        <v>161</v>
      </c>
      <c r="D114" s="121" t="s">
        <v>153</v>
      </c>
      <c r="E114" s="121" t="s">
        <v>154</v>
      </c>
      <c r="F114" s="121" t="s">
        <v>155</v>
      </c>
      <c r="G114" s="121" t="s">
        <v>156</v>
      </c>
      <c r="H114" s="121" t="s">
        <v>157</v>
      </c>
      <c r="I114" s="121" t="s">
        <v>253</v>
      </c>
      <c r="J114" s="121" t="s">
        <v>195</v>
      </c>
      <c r="K114" s="121" t="s">
        <v>196</v>
      </c>
      <c r="L114" s="123">
        <v>5309</v>
      </c>
      <c r="M114" s="123">
        <v>5309</v>
      </c>
      <c r="N114" s="123"/>
      <c r="O114" s="123">
        <v>5309</v>
      </c>
      <c r="P114" s="123"/>
      <c r="Q114" s="123">
        <v>-5309</v>
      </c>
      <c r="R114" s="124"/>
    </row>
    <row r="115" spans="1:18" x14ac:dyDescent="0.25">
      <c r="A115" s="107">
        <v>75372</v>
      </c>
      <c r="B115" s="107" t="s">
        <v>252</v>
      </c>
      <c r="C115" s="120" t="s">
        <v>161</v>
      </c>
      <c r="D115" s="107" t="s">
        <v>153</v>
      </c>
      <c r="E115" s="107" t="s">
        <v>154</v>
      </c>
      <c r="F115" s="107" t="s">
        <v>155</v>
      </c>
      <c r="G115" s="107" t="s">
        <v>156</v>
      </c>
      <c r="H115" s="107" t="s">
        <v>157</v>
      </c>
      <c r="I115" s="107" t="s">
        <v>253</v>
      </c>
      <c r="J115" s="107" t="s">
        <v>235</v>
      </c>
      <c r="K115" s="107" t="s">
        <v>5</v>
      </c>
      <c r="L115" s="108">
        <v>7963</v>
      </c>
      <c r="M115" s="108">
        <v>7963</v>
      </c>
      <c r="N115" s="108">
        <v>0</v>
      </c>
      <c r="O115" s="108">
        <v>7963</v>
      </c>
      <c r="P115" s="108">
        <v>0</v>
      </c>
      <c r="Q115" s="108">
        <v>-7963</v>
      </c>
      <c r="R115" s="109">
        <v>0</v>
      </c>
    </row>
    <row r="116" spans="1:18" x14ac:dyDescent="0.25">
      <c r="A116" s="107">
        <v>75374</v>
      </c>
      <c r="B116" s="107" t="s">
        <v>252</v>
      </c>
      <c r="C116" s="120" t="s">
        <v>161</v>
      </c>
      <c r="D116" s="107" t="s">
        <v>153</v>
      </c>
      <c r="E116" s="107" t="s">
        <v>154</v>
      </c>
      <c r="F116" s="107" t="s">
        <v>155</v>
      </c>
      <c r="G116" s="107" t="s">
        <v>156</v>
      </c>
      <c r="H116" s="107" t="s">
        <v>157</v>
      </c>
      <c r="I116" s="107" t="s">
        <v>253</v>
      </c>
      <c r="J116" s="107" t="s">
        <v>236</v>
      </c>
      <c r="K116" s="107" t="s">
        <v>78</v>
      </c>
      <c r="L116" s="108">
        <v>7963</v>
      </c>
      <c r="M116" s="108">
        <v>7963</v>
      </c>
      <c r="N116" s="108">
        <v>0</v>
      </c>
      <c r="O116" s="108">
        <v>7963</v>
      </c>
      <c r="P116" s="108">
        <v>0</v>
      </c>
      <c r="Q116" s="108">
        <v>-7963</v>
      </c>
      <c r="R116" s="109">
        <v>0</v>
      </c>
    </row>
    <row r="117" spans="1:18" x14ac:dyDescent="0.25">
      <c r="A117" s="107">
        <v>75376</v>
      </c>
      <c r="B117" s="107" t="s">
        <v>252</v>
      </c>
      <c r="C117" s="120" t="s">
        <v>161</v>
      </c>
      <c r="D117" s="107" t="s">
        <v>153</v>
      </c>
      <c r="E117" s="107" t="s">
        <v>154</v>
      </c>
      <c r="F117" s="107" t="s">
        <v>155</v>
      </c>
      <c r="G117" s="107" t="s">
        <v>156</v>
      </c>
      <c r="H117" s="107" t="s">
        <v>157</v>
      </c>
      <c r="I117" s="107" t="s">
        <v>253</v>
      </c>
      <c r="J117" s="107" t="s">
        <v>237</v>
      </c>
      <c r="K117" s="107" t="s">
        <v>238</v>
      </c>
      <c r="L117" s="108">
        <v>7963</v>
      </c>
      <c r="M117" s="108">
        <v>7963</v>
      </c>
      <c r="N117" s="108"/>
      <c r="O117" s="108">
        <v>7963</v>
      </c>
      <c r="P117" s="108"/>
      <c r="Q117" s="108">
        <v>-7963</v>
      </c>
      <c r="R117" s="109"/>
    </row>
    <row r="118" spans="1:18" x14ac:dyDescent="0.25">
      <c r="A118" s="121">
        <v>75378</v>
      </c>
      <c r="B118" s="121" t="s">
        <v>252</v>
      </c>
      <c r="C118" s="122" t="s">
        <v>161</v>
      </c>
      <c r="D118" s="121" t="s">
        <v>153</v>
      </c>
      <c r="E118" s="121" t="s">
        <v>154</v>
      </c>
      <c r="F118" s="121" t="s">
        <v>155</v>
      </c>
      <c r="G118" s="121" t="s">
        <v>156</v>
      </c>
      <c r="H118" s="121" t="s">
        <v>157</v>
      </c>
      <c r="I118" s="121" t="s">
        <v>253</v>
      </c>
      <c r="J118" s="121" t="s">
        <v>243</v>
      </c>
      <c r="K118" s="121" t="s">
        <v>81</v>
      </c>
      <c r="L118" s="123">
        <v>7963</v>
      </c>
      <c r="M118" s="123">
        <v>7963</v>
      </c>
      <c r="N118" s="123"/>
      <c r="O118" s="123">
        <v>7963</v>
      </c>
      <c r="P118" s="123"/>
      <c r="Q118" s="123">
        <v>-7963</v>
      </c>
      <c r="R118" s="124"/>
    </row>
    <row r="119" spans="1:18" x14ac:dyDescent="0.25">
      <c r="A119" s="107"/>
      <c r="B119" s="107"/>
      <c r="C119" s="107"/>
      <c r="D119" s="107"/>
      <c r="E119" s="107"/>
      <c r="F119" s="107"/>
      <c r="G119" s="107"/>
      <c r="H119" s="107"/>
      <c r="I119" s="107"/>
      <c r="J119" s="107"/>
      <c r="K119" s="107"/>
      <c r="L119" s="108"/>
      <c r="M119" s="108"/>
      <c r="N119" s="108"/>
      <c r="O119" s="108"/>
      <c r="P119" s="108"/>
      <c r="Q119" s="108"/>
      <c r="R119" s="109"/>
    </row>
    <row r="120" spans="1:18" x14ac:dyDescent="0.25">
      <c r="A120" s="107"/>
      <c r="B120" s="107"/>
      <c r="C120" s="107"/>
      <c r="D120" s="107"/>
      <c r="E120" s="107"/>
      <c r="F120" s="107"/>
      <c r="G120" s="107"/>
      <c r="H120" s="107"/>
      <c r="I120" s="107"/>
      <c r="J120" s="107"/>
      <c r="K120" s="107"/>
      <c r="L120" s="108"/>
      <c r="M120" s="108"/>
      <c r="N120" s="108"/>
      <c r="O120" s="108"/>
      <c r="P120" s="108"/>
      <c r="Q120" s="108"/>
      <c r="R120" s="109"/>
    </row>
    <row r="121" spans="1:18" x14ac:dyDescent="0.25">
      <c r="A121" s="107"/>
      <c r="B121" s="107"/>
      <c r="C121" s="107"/>
      <c r="D121" s="107"/>
      <c r="E121" s="107"/>
      <c r="F121" s="107"/>
      <c r="G121" s="107"/>
      <c r="H121" s="107"/>
      <c r="I121" s="107"/>
      <c r="J121" s="125"/>
      <c r="K121" s="125" t="s">
        <v>255</v>
      </c>
      <c r="L121" s="126"/>
      <c r="M121" s="126"/>
      <c r="N121" s="126"/>
      <c r="O121" s="126"/>
      <c r="P121" s="126"/>
      <c r="Q121" s="126"/>
      <c r="R121" s="127"/>
    </row>
    <row r="122" spans="1:18" x14ac:dyDescent="0.25">
      <c r="A122" s="107"/>
      <c r="B122" s="107"/>
      <c r="C122" s="107"/>
      <c r="D122" s="107"/>
      <c r="E122" s="107"/>
      <c r="F122" s="107"/>
      <c r="G122" s="107"/>
      <c r="H122" s="107"/>
      <c r="I122" s="107"/>
      <c r="J122" s="107"/>
      <c r="K122" s="107"/>
      <c r="L122" s="108"/>
      <c r="M122" s="108"/>
      <c r="N122" s="108"/>
      <c r="O122" s="108"/>
      <c r="P122" s="108"/>
      <c r="Q122" s="108"/>
      <c r="R122" s="109"/>
    </row>
    <row r="123" spans="1:18" x14ac:dyDescent="0.25">
      <c r="A123" s="107"/>
      <c r="B123" s="107"/>
      <c r="C123" s="107"/>
      <c r="D123" s="107"/>
      <c r="E123" s="107"/>
      <c r="F123" s="107"/>
      <c r="G123" s="107"/>
      <c r="H123" s="107"/>
      <c r="I123" s="107"/>
      <c r="J123" s="128" t="s">
        <v>256</v>
      </c>
      <c r="K123" s="128" t="s">
        <v>257</v>
      </c>
      <c r="L123" s="129">
        <v>2003918</v>
      </c>
      <c r="M123" s="129">
        <v>2270320</v>
      </c>
      <c r="N123" s="129">
        <v>0</v>
      </c>
      <c r="O123" s="129">
        <v>2270320</v>
      </c>
      <c r="P123" s="129">
        <v>2116475.34</v>
      </c>
      <c r="Q123" s="129">
        <v>-153844.68000000017</v>
      </c>
      <c r="R123" s="130">
        <v>0.93</v>
      </c>
    </row>
    <row r="124" spans="1:18" x14ac:dyDescent="0.25">
      <c r="A124" s="107"/>
      <c r="B124" s="107"/>
      <c r="C124" s="107"/>
      <c r="D124" s="107"/>
      <c r="E124" s="107"/>
      <c r="F124" s="107"/>
      <c r="G124" s="107"/>
      <c r="H124" s="107"/>
      <c r="I124" s="107"/>
      <c r="J124" s="107" t="s">
        <v>258</v>
      </c>
      <c r="K124" s="107" t="s">
        <v>259</v>
      </c>
      <c r="L124" s="108">
        <v>2003918</v>
      </c>
      <c r="M124" s="108">
        <v>2270320</v>
      </c>
      <c r="N124" s="108">
        <v>0</v>
      </c>
      <c r="O124" s="108">
        <v>2270320</v>
      </c>
      <c r="P124" s="108">
        <v>2116475.34</v>
      </c>
      <c r="Q124" s="108">
        <v>-153844.68000000017</v>
      </c>
      <c r="R124" s="109">
        <v>0.93</v>
      </c>
    </row>
    <row r="125" spans="1:18" x14ac:dyDescent="0.25">
      <c r="A125" s="107"/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8"/>
      <c r="M125" s="108"/>
      <c r="N125" s="108"/>
      <c r="O125" s="108"/>
      <c r="P125" s="108"/>
      <c r="Q125" s="108"/>
      <c r="R125" s="109"/>
    </row>
    <row r="126" spans="1:18" x14ac:dyDescent="0.25">
      <c r="A126" s="107"/>
      <c r="B126" s="107"/>
      <c r="C126" s="107"/>
      <c r="D126" s="107"/>
      <c r="E126" s="107"/>
      <c r="F126" s="107"/>
      <c r="G126" s="107"/>
      <c r="H126" s="107"/>
      <c r="I126" s="107"/>
      <c r="J126" s="131"/>
      <c r="K126" s="131" t="s">
        <v>260</v>
      </c>
      <c r="L126" s="132">
        <v>2003918</v>
      </c>
      <c r="M126" s="132">
        <v>2270320</v>
      </c>
      <c r="N126" s="132">
        <v>0</v>
      </c>
      <c r="O126" s="132">
        <v>2270320</v>
      </c>
      <c r="P126" s="132">
        <v>2116475.34</v>
      </c>
      <c r="Q126" s="132">
        <v>-153844.68000000017</v>
      </c>
      <c r="R126" s="133">
        <v>0.93</v>
      </c>
    </row>
  </sheetData>
  <mergeCells count="18">
    <mergeCell ref="F1:F4"/>
    <mergeCell ref="A1:A4"/>
    <mergeCell ref="B1:B4"/>
    <mergeCell ref="C1:C4"/>
    <mergeCell ref="D1:D4"/>
    <mergeCell ref="E1:E4"/>
    <mergeCell ref="R1:R4"/>
    <mergeCell ref="G1:G4"/>
    <mergeCell ref="H1:H4"/>
    <mergeCell ref="I1:I4"/>
    <mergeCell ref="J1:J4"/>
    <mergeCell ref="K1:K4"/>
    <mergeCell ref="L1:L4"/>
    <mergeCell ref="M1:M4"/>
    <mergeCell ref="N1:N4"/>
    <mergeCell ref="O1:O4"/>
    <mergeCell ref="P1:P4"/>
    <mergeCell ref="Q1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 Račun prihoda i rashoda</vt:lpstr>
      <vt:lpstr>Rashodi i prihodi prema izvoru</vt:lpstr>
      <vt:lpstr>Rashodi prema funkcijskoj k </vt:lpstr>
      <vt:lpstr>Račun financiranja pema izvorim</vt:lpstr>
      <vt:lpstr>II Poseban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Dorijana</cp:lastModifiedBy>
  <cp:lastPrinted>2026-04-01T06:33:32Z</cp:lastPrinted>
  <dcterms:created xsi:type="dcterms:W3CDTF">2022-08-12T12:51:27Z</dcterms:created>
  <dcterms:modified xsi:type="dcterms:W3CDTF">2026-04-01T07:01:35Z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- Tablica za izradu financijskog plana PK JLP(R)S.xlsx</vt:lpwstr>
  </property>
</Properties>
</file>